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8315" windowHeight="12330" firstSheet="1" activeTab="1"/>
  </bookViews>
  <sheets>
    <sheet name="월간식단" sheetId="12" state="hidden" r:id="rId1"/>
    <sheet name="1주" sheetId="15" r:id="rId2"/>
    <sheet name="2주" sheetId="14" r:id="rId3"/>
    <sheet name="3주" sheetId="6" r:id="rId4"/>
    <sheet name="4주" sheetId="13" r:id="rId5"/>
  </sheets>
  <calcPr calcId="145621"/>
</workbook>
</file>

<file path=xl/calcChain.xml><?xml version="1.0" encoding="utf-8"?>
<calcChain xmlns="http://schemas.openxmlformats.org/spreadsheetml/2006/main">
  <c r="T42" i="13" l="1"/>
  <c r="P42" i="13"/>
  <c r="L42" i="13"/>
  <c r="H42" i="13"/>
  <c r="D42" i="13"/>
  <c r="D41" i="13"/>
  <c r="D40" i="13"/>
  <c r="D39" i="13"/>
  <c r="D38" i="13"/>
  <c r="T37" i="13"/>
  <c r="D37" i="13"/>
  <c r="T36" i="13"/>
  <c r="D36" i="13"/>
  <c r="T35" i="13"/>
  <c r="D35" i="13"/>
  <c r="T34" i="13"/>
  <c r="P34" i="13"/>
  <c r="D34" i="13"/>
  <c r="T33" i="13"/>
  <c r="P33" i="13"/>
  <c r="D33" i="13"/>
  <c r="T32" i="13"/>
  <c r="P32" i="13"/>
  <c r="D32" i="13"/>
  <c r="T31" i="13"/>
  <c r="P31" i="13"/>
  <c r="H31" i="13"/>
  <c r="D31" i="13"/>
  <c r="T30" i="13"/>
  <c r="P30" i="13"/>
  <c r="H30" i="13"/>
  <c r="D30" i="13"/>
  <c r="T29" i="13"/>
  <c r="P29" i="13"/>
  <c r="H29" i="13"/>
  <c r="D29" i="13"/>
  <c r="T28" i="13"/>
  <c r="P28" i="13"/>
  <c r="H28" i="13"/>
  <c r="D28" i="13"/>
  <c r="T27" i="13"/>
  <c r="P27" i="13"/>
  <c r="H27" i="13"/>
  <c r="D27" i="13"/>
  <c r="T26" i="13"/>
  <c r="P26" i="13"/>
  <c r="H26" i="13"/>
  <c r="D26" i="13"/>
  <c r="T25" i="13"/>
  <c r="P25" i="13"/>
  <c r="H25" i="13"/>
  <c r="D25" i="13"/>
  <c r="T24" i="13"/>
  <c r="P24" i="13"/>
  <c r="H24" i="13"/>
  <c r="D24" i="13"/>
  <c r="T23" i="13"/>
  <c r="P23" i="13"/>
  <c r="H23" i="13"/>
  <c r="D23" i="13"/>
  <c r="T22" i="13"/>
  <c r="P22" i="13"/>
  <c r="H22" i="13"/>
  <c r="D22" i="13"/>
  <c r="T21" i="13"/>
  <c r="P21" i="13"/>
  <c r="H21" i="13"/>
  <c r="D21" i="13"/>
  <c r="T20" i="13"/>
  <c r="P20" i="13"/>
  <c r="H20" i="13"/>
  <c r="D20" i="13"/>
  <c r="T19" i="13"/>
  <c r="P19" i="13"/>
  <c r="L19" i="13"/>
  <c r="H19" i="13"/>
  <c r="D19" i="13"/>
  <c r="T18" i="13"/>
  <c r="P18" i="13"/>
  <c r="L18" i="13"/>
  <c r="H18" i="13"/>
  <c r="D18" i="13"/>
  <c r="P17" i="13"/>
  <c r="L17" i="13"/>
  <c r="H17" i="13"/>
  <c r="D17" i="13"/>
  <c r="T16" i="13"/>
  <c r="P16" i="13"/>
  <c r="L16" i="13"/>
  <c r="H16" i="13"/>
  <c r="D16" i="13"/>
  <c r="T15" i="13"/>
  <c r="P15" i="13"/>
  <c r="L15" i="13"/>
  <c r="H15" i="13"/>
  <c r="D15" i="13"/>
  <c r="T14" i="13"/>
  <c r="P14" i="13"/>
  <c r="L14" i="13"/>
  <c r="H14" i="13"/>
  <c r="D14" i="13"/>
  <c r="T13" i="13"/>
  <c r="P13" i="13"/>
  <c r="L13" i="13"/>
  <c r="H13" i="13"/>
  <c r="D13" i="13"/>
  <c r="T12" i="13"/>
  <c r="P12" i="13"/>
  <c r="L12" i="13"/>
  <c r="H12" i="13"/>
  <c r="D12" i="13"/>
  <c r="T11" i="13"/>
  <c r="P11" i="13"/>
  <c r="L11" i="13"/>
  <c r="H11" i="13"/>
  <c r="D11" i="13"/>
  <c r="T10" i="13"/>
  <c r="P10" i="13"/>
  <c r="L10" i="13"/>
  <c r="H10" i="13"/>
  <c r="D10" i="13"/>
  <c r="T9" i="13"/>
  <c r="P9" i="13"/>
  <c r="L9" i="13"/>
  <c r="H9" i="13"/>
  <c r="D9" i="13"/>
  <c r="T8" i="13"/>
  <c r="P8" i="13"/>
  <c r="L8" i="13"/>
  <c r="H8" i="13"/>
  <c r="D8" i="13"/>
  <c r="T7" i="13"/>
  <c r="P7" i="13"/>
  <c r="L7" i="13"/>
  <c r="H7" i="13"/>
  <c r="D7" i="13"/>
  <c r="T6" i="13"/>
  <c r="P6" i="13"/>
  <c r="L6" i="13"/>
  <c r="H6" i="13"/>
  <c r="D6" i="13"/>
  <c r="T43" i="6"/>
  <c r="P43" i="6"/>
  <c r="L43" i="6"/>
  <c r="H43" i="6"/>
  <c r="D43" i="6"/>
  <c r="H42" i="6"/>
  <c r="H41" i="6"/>
  <c r="H40" i="6"/>
  <c r="H39" i="6"/>
  <c r="H38" i="6"/>
  <c r="T37" i="6"/>
  <c r="H37" i="6"/>
  <c r="T36" i="6"/>
  <c r="H36" i="6"/>
  <c r="D36" i="6"/>
  <c r="T35" i="6"/>
  <c r="H35" i="6"/>
  <c r="D35" i="6"/>
  <c r="T34" i="6"/>
  <c r="P34" i="6"/>
  <c r="H34" i="6"/>
  <c r="D34" i="6"/>
  <c r="T33" i="6"/>
  <c r="P33" i="6"/>
  <c r="H33" i="6"/>
  <c r="D33" i="6"/>
  <c r="T32" i="6"/>
  <c r="P32" i="6"/>
  <c r="H32" i="6"/>
  <c r="D32" i="6"/>
  <c r="T31" i="6"/>
  <c r="P31" i="6"/>
  <c r="H31" i="6"/>
  <c r="D31" i="6"/>
  <c r="T30" i="6"/>
  <c r="P30" i="6"/>
  <c r="H30" i="6"/>
  <c r="D30" i="6"/>
  <c r="T29" i="6"/>
  <c r="P29" i="6"/>
  <c r="H29" i="6"/>
  <c r="D29" i="6"/>
  <c r="T28" i="6"/>
  <c r="P28" i="6"/>
  <c r="L28" i="6"/>
  <c r="H28" i="6"/>
  <c r="D28" i="6"/>
  <c r="T27" i="6"/>
  <c r="P27" i="6"/>
  <c r="L27" i="6"/>
  <c r="H27" i="6"/>
  <c r="D27" i="6"/>
  <c r="T26" i="6"/>
  <c r="P26" i="6"/>
  <c r="L26" i="6"/>
  <c r="H26" i="6"/>
  <c r="D26" i="6"/>
  <c r="T25" i="6"/>
  <c r="P25" i="6"/>
  <c r="L25" i="6"/>
  <c r="H25" i="6"/>
  <c r="D25" i="6"/>
  <c r="T24" i="6"/>
  <c r="P24" i="6"/>
  <c r="L24" i="6"/>
  <c r="H24" i="6"/>
  <c r="D24" i="6"/>
  <c r="T23" i="6"/>
  <c r="P23" i="6"/>
  <c r="L23" i="6"/>
  <c r="H23" i="6"/>
  <c r="D23" i="6"/>
  <c r="T22" i="6"/>
  <c r="P22" i="6"/>
  <c r="L22" i="6"/>
  <c r="H22" i="6"/>
  <c r="D22" i="6"/>
  <c r="T21" i="6"/>
  <c r="P21" i="6"/>
  <c r="L21" i="6"/>
  <c r="H21" i="6"/>
  <c r="D21" i="6"/>
  <c r="T20" i="6"/>
  <c r="P20" i="6"/>
  <c r="L20" i="6"/>
  <c r="H20" i="6"/>
  <c r="D20" i="6"/>
  <c r="T19" i="6"/>
  <c r="P19" i="6"/>
  <c r="L19" i="6"/>
  <c r="H19" i="6"/>
  <c r="D19" i="6"/>
  <c r="T18" i="6"/>
  <c r="P18" i="6"/>
  <c r="L18" i="6"/>
  <c r="H18" i="6"/>
  <c r="D18" i="6"/>
  <c r="T17" i="6"/>
  <c r="P17" i="6"/>
  <c r="L17" i="6"/>
  <c r="H17" i="6"/>
  <c r="D17" i="6"/>
  <c r="T16" i="6"/>
  <c r="P16" i="6"/>
  <c r="L16" i="6"/>
  <c r="H16" i="6"/>
  <c r="D16" i="6"/>
  <c r="T15" i="6"/>
  <c r="P15" i="6"/>
  <c r="L15" i="6"/>
  <c r="H15" i="6"/>
  <c r="D15" i="6"/>
  <c r="T14" i="6"/>
  <c r="P14" i="6"/>
  <c r="L14" i="6"/>
  <c r="H14" i="6"/>
  <c r="D14" i="6"/>
  <c r="T13" i="6"/>
  <c r="P13" i="6"/>
  <c r="L13" i="6"/>
  <c r="H13" i="6"/>
  <c r="D13" i="6"/>
  <c r="T12" i="6"/>
  <c r="P12" i="6"/>
  <c r="L12" i="6"/>
  <c r="H12" i="6"/>
  <c r="D12" i="6"/>
  <c r="T11" i="6"/>
  <c r="P11" i="6"/>
  <c r="L11" i="6"/>
  <c r="H11" i="6"/>
  <c r="D11" i="6"/>
  <c r="T10" i="6"/>
  <c r="P10" i="6"/>
  <c r="L10" i="6"/>
  <c r="H10" i="6"/>
  <c r="D10" i="6"/>
  <c r="T9" i="6"/>
  <c r="P9" i="6"/>
  <c r="L9" i="6"/>
  <c r="H9" i="6"/>
  <c r="D9" i="6"/>
  <c r="T8" i="6"/>
  <c r="P8" i="6"/>
  <c r="L8" i="6"/>
  <c r="H8" i="6"/>
  <c r="D8" i="6"/>
  <c r="T7" i="6"/>
  <c r="P7" i="6"/>
  <c r="L7" i="6"/>
  <c r="H7" i="6"/>
  <c r="D7" i="6"/>
  <c r="T6" i="6"/>
  <c r="P6" i="6"/>
  <c r="L6" i="6"/>
  <c r="H6" i="6"/>
  <c r="D6" i="6"/>
  <c r="T39" i="14"/>
  <c r="P39" i="14"/>
  <c r="L39" i="14"/>
  <c r="H39" i="14"/>
  <c r="D39" i="14"/>
  <c r="P37" i="14"/>
  <c r="D37" i="14"/>
  <c r="P36" i="14"/>
  <c r="H36" i="14"/>
  <c r="D36" i="14"/>
  <c r="P35" i="14"/>
  <c r="H35" i="14"/>
  <c r="D35" i="14"/>
  <c r="T34" i="14"/>
  <c r="P34" i="14"/>
  <c r="L34" i="14"/>
  <c r="H34" i="14"/>
  <c r="D34" i="14"/>
  <c r="T33" i="14"/>
  <c r="P33" i="14"/>
  <c r="L33" i="14"/>
  <c r="H33" i="14"/>
  <c r="D33" i="14"/>
  <c r="T32" i="14"/>
  <c r="P32" i="14"/>
  <c r="L32" i="14"/>
  <c r="H32" i="14"/>
  <c r="D32" i="14"/>
  <c r="T31" i="14"/>
  <c r="P31" i="14"/>
  <c r="L31" i="14"/>
  <c r="H31" i="14"/>
  <c r="D31" i="14"/>
  <c r="T30" i="14"/>
  <c r="P30" i="14"/>
  <c r="L30" i="14"/>
  <c r="H30" i="14"/>
  <c r="D30" i="14"/>
  <c r="T29" i="14"/>
  <c r="P29" i="14"/>
  <c r="L29" i="14"/>
  <c r="H29" i="14"/>
  <c r="D29" i="14"/>
  <c r="T28" i="14"/>
  <c r="P28" i="14"/>
  <c r="L28" i="14"/>
  <c r="H28" i="14"/>
  <c r="D28" i="14"/>
  <c r="T27" i="14"/>
  <c r="P27" i="14"/>
  <c r="L27" i="14"/>
  <c r="H27" i="14"/>
  <c r="D27" i="14"/>
  <c r="T26" i="14"/>
  <c r="P26" i="14"/>
  <c r="L26" i="14"/>
  <c r="H26" i="14"/>
  <c r="D26" i="14"/>
  <c r="T25" i="14"/>
  <c r="P25" i="14"/>
  <c r="L25" i="14"/>
  <c r="H25" i="14"/>
  <c r="D25" i="14"/>
  <c r="T24" i="14"/>
  <c r="P24" i="14"/>
  <c r="L24" i="14"/>
  <c r="H24" i="14"/>
  <c r="D24" i="14"/>
  <c r="T23" i="14"/>
  <c r="P23" i="14"/>
  <c r="L23" i="14"/>
  <c r="H23" i="14"/>
  <c r="D23" i="14"/>
  <c r="T22" i="14"/>
  <c r="P22" i="14"/>
  <c r="L22" i="14"/>
  <c r="H22" i="14"/>
  <c r="D22" i="14"/>
  <c r="T21" i="14"/>
  <c r="P21" i="14"/>
  <c r="L21" i="14"/>
  <c r="H21" i="14"/>
  <c r="D21" i="14"/>
  <c r="T20" i="14"/>
  <c r="P20" i="14"/>
  <c r="L20" i="14"/>
  <c r="H20" i="14"/>
  <c r="D20" i="14"/>
  <c r="T19" i="14"/>
  <c r="P19" i="14"/>
  <c r="L19" i="14"/>
  <c r="H19" i="14"/>
  <c r="D19" i="14"/>
  <c r="T18" i="14"/>
  <c r="P18" i="14"/>
  <c r="L18" i="14"/>
  <c r="H18" i="14"/>
  <c r="D18" i="14"/>
  <c r="T17" i="14"/>
  <c r="P17" i="14"/>
  <c r="L17" i="14"/>
  <c r="H17" i="14"/>
  <c r="D17" i="14"/>
  <c r="T16" i="14"/>
  <c r="P16" i="14"/>
  <c r="L16" i="14"/>
  <c r="H16" i="14"/>
  <c r="D16" i="14"/>
  <c r="T15" i="14"/>
  <c r="P15" i="14"/>
  <c r="L15" i="14"/>
  <c r="H15" i="14"/>
  <c r="D15" i="14"/>
  <c r="T14" i="14"/>
  <c r="P14" i="14"/>
  <c r="L14" i="14"/>
  <c r="H14" i="14"/>
  <c r="D14" i="14"/>
  <c r="T13" i="14"/>
  <c r="P13" i="14"/>
  <c r="L13" i="14"/>
  <c r="H13" i="14"/>
  <c r="D13" i="14"/>
  <c r="T12" i="14"/>
  <c r="P12" i="14"/>
  <c r="L12" i="14"/>
  <c r="H12" i="14"/>
  <c r="D12" i="14"/>
  <c r="T11" i="14"/>
  <c r="P11" i="14"/>
  <c r="L11" i="14"/>
  <c r="H11" i="14"/>
  <c r="D11" i="14"/>
  <c r="T10" i="14"/>
  <c r="P10" i="14"/>
  <c r="L10" i="14"/>
  <c r="H10" i="14"/>
  <c r="D10" i="14"/>
  <c r="T9" i="14"/>
  <c r="P9" i="14"/>
  <c r="L9" i="14"/>
  <c r="H9" i="14"/>
  <c r="D9" i="14"/>
  <c r="T8" i="14"/>
  <c r="P8" i="14"/>
  <c r="L8" i="14"/>
  <c r="H8" i="14"/>
  <c r="D8" i="14"/>
  <c r="T7" i="14"/>
  <c r="P7" i="14"/>
  <c r="L7" i="14"/>
  <c r="H7" i="14"/>
  <c r="D7" i="14"/>
  <c r="T6" i="14"/>
  <c r="P6" i="14"/>
  <c r="L6" i="14"/>
  <c r="H6" i="14"/>
  <c r="D6" i="14"/>
  <c r="T58" i="15"/>
  <c r="P58" i="15"/>
  <c r="L58" i="15"/>
  <c r="H58" i="15"/>
  <c r="D58" i="15"/>
  <c r="D57" i="15"/>
  <c r="D56" i="15"/>
  <c r="D55" i="15"/>
  <c r="D54" i="15"/>
  <c r="D53" i="15"/>
  <c r="D52" i="15"/>
  <c r="D51" i="15"/>
  <c r="D50" i="15"/>
  <c r="D49" i="15"/>
  <c r="D48" i="15"/>
  <c r="D47" i="15"/>
  <c r="D46" i="15"/>
  <c r="D45" i="15"/>
  <c r="D44" i="15"/>
  <c r="D43" i="15"/>
  <c r="D42" i="15"/>
  <c r="D41" i="15"/>
  <c r="D40" i="15"/>
  <c r="D39" i="15"/>
  <c r="D38" i="15"/>
  <c r="H37" i="15"/>
  <c r="D37" i="15"/>
  <c r="H36" i="15"/>
  <c r="D36" i="15"/>
  <c r="H35" i="15"/>
  <c r="D35" i="15"/>
  <c r="H34" i="15"/>
  <c r="D34" i="15"/>
  <c r="P33" i="15"/>
  <c r="H33" i="15"/>
  <c r="D33" i="15"/>
  <c r="T32" i="15"/>
  <c r="P32" i="15"/>
  <c r="H32" i="15"/>
  <c r="D32" i="15"/>
  <c r="T31" i="15"/>
  <c r="P31" i="15"/>
  <c r="H31" i="15"/>
  <c r="D31" i="15"/>
  <c r="T30" i="15"/>
  <c r="P30" i="15"/>
  <c r="H30" i="15"/>
  <c r="D30" i="15"/>
  <c r="T29" i="15"/>
  <c r="P29" i="15"/>
  <c r="H29" i="15"/>
  <c r="D29" i="15"/>
  <c r="T28" i="15"/>
  <c r="P28" i="15"/>
  <c r="H28" i="15"/>
  <c r="D28" i="15"/>
  <c r="T27" i="15"/>
  <c r="P27" i="15"/>
  <c r="H27" i="15"/>
  <c r="D27" i="15"/>
  <c r="T26" i="15"/>
  <c r="P26" i="15"/>
  <c r="H26" i="15"/>
  <c r="D26" i="15"/>
  <c r="T25" i="15"/>
  <c r="P25" i="15"/>
  <c r="L25" i="15"/>
  <c r="H25" i="15"/>
  <c r="D25" i="15"/>
  <c r="T24" i="15"/>
  <c r="P24" i="15"/>
  <c r="L24" i="15"/>
  <c r="H24" i="15"/>
  <c r="D24" i="15"/>
  <c r="T23" i="15"/>
  <c r="P23" i="15"/>
  <c r="L23" i="15"/>
  <c r="H23" i="15"/>
  <c r="D23" i="15"/>
  <c r="T22" i="15"/>
  <c r="P22" i="15"/>
  <c r="L22" i="15"/>
  <c r="H22" i="15"/>
  <c r="D22" i="15"/>
  <c r="T21" i="15"/>
  <c r="P21" i="15"/>
  <c r="L21" i="15"/>
  <c r="H21" i="15"/>
  <c r="D21" i="15"/>
  <c r="T20" i="15"/>
  <c r="P20" i="15"/>
  <c r="L20" i="15"/>
  <c r="H20" i="15"/>
  <c r="D20" i="15"/>
  <c r="T19" i="15"/>
  <c r="P19" i="15"/>
  <c r="L19" i="15"/>
  <c r="H19" i="15"/>
  <c r="D19" i="15"/>
  <c r="T18" i="15"/>
  <c r="P18" i="15"/>
  <c r="L18" i="15"/>
  <c r="H18" i="15"/>
  <c r="D18" i="15"/>
  <c r="T17" i="15"/>
  <c r="P17" i="15"/>
  <c r="L17" i="15"/>
  <c r="H17" i="15"/>
  <c r="D17" i="15"/>
  <c r="T16" i="15"/>
  <c r="P16" i="15"/>
  <c r="L16" i="15"/>
  <c r="H16" i="15"/>
  <c r="D16" i="15"/>
  <c r="T15" i="15"/>
  <c r="P15" i="15"/>
  <c r="L15" i="15"/>
  <c r="H15" i="15"/>
  <c r="D15" i="15"/>
  <c r="T14" i="15"/>
  <c r="P14" i="15"/>
  <c r="L14" i="15"/>
  <c r="H14" i="15"/>
  <c r="D14" i="15"/>
  <c r="T13" i="15"/>
  <c r="P13" i="15"/>
  <c r="L13" i="15"/>
  <c r="H13" i="15"/>
  <c r="D13" i="15"/>
  <c r="T12" i="15"/>
  <c r="P12" i="15"/>
  <c r="L12" i="15"/>
  <c r="H12" i="15"/>
  <c r="D12" i="15"/>
  <c r="T11" i="15"/>
  <c r="P11" i="15"/>
  <c r="L11" i="15"/>
  <c r="H11" i="15"/>
  <c r="D11" i="15"/>
  <c r="T10" i="15"/>
  <c r="P10" i="15"/>
  <c r="L10" i="15"/>
  <c r="H10" i="15"/>
  <c r="D10" i="15"/>
  <c r="T9" i="15"/>
  <c r="P9" i="15"/>
  <c r="L9" i="15"/>
  <c r="H9" i="15"/>
  <c r="D9" i="15"/>
  <c r="T8" i="15"/>
  <c r="P8" i="15"/>
  <c r="L8" i="15"/>
  <c r="H8" i="15"/>
  <c r="D8" i="15"/>
  <c r="T7" i="15"/>
  <c r="P7" i="15"/>
  <c r="L7" i="15"/>
  <c r="H7" i="15"/>
  <c r="D7" i="15"/>
  <c r="T6" i="15"/>
  <c r="P6" i="15"/>
  <c r="L6" i="15"/>
  <c r="H6" i="15"/>
  <c r="D6" i="15"/>
</calcChain>
</file>

<file path=xl/comments1.xml><?xml version="1.0" encoding="utf-8"?>
<comments xmlns="http://schemas.openxmlformats.org/spreadsheetml/2006/main">
  <authors>
    <author>Windows 사용자</author>
  </authors>
  <commentList>
    <comment ref="D4" authorId="0">
      <text>
        <r>
          <rPr>
            <b/>
            <sz val="11"/>
            <color indexed="81"/>
            <rFont val="맑은 고딕"/>
            <family val="3"/>
            <charset val="129"/>
          </rPr>
          <t>노란색부분에 유치원 
급식인원 입력하면 
소요량 자동 계산됨</t>
        </r>
      </text>
    </comment>
  </commentList>
</comments>
</file>

<file path=xl/comments2.xml><?xml version="1.0" encoding="utf-8"?>
<comments xmlns="http://schemas.openxmlformats.org/spreadsheetml/2006/main">
  <authors>
    <author>Windows 사용자</author>
  </authors>
  <commentList>
    <comment ref="D4" authorId="0">
      <text>
        <r>
          <rPr>
            <b/>
            <sz val="11"/>
            <color indexed="81"/>
            <rFont val="맑은 고딕"/>
            <family val="3"/>
            <charset val="129"/>
          </rPr>
          <t>노란색부분에 유치원 
급식인원 입력하면 
소요량 자동 계산됨</t>
        </r>
      </text>
    </comment>
  </commentList>
</comments>
</file>

<file path=xl/comments3.xml><?xml version="1.0" encoding="utf-8"?>
<comments xmlns="http://schemas.openxmlformats.org/spreadsheetml/2006/main">
  <authors>
    <author>Windows 사용자</author>
  </authors>
  <commentList>
    <comment ref="D4" authorId="0">
      <text>
        <r>
          <rPr>
            <b/>
            <sz val="11"/>
            <color indexed="81"/>
            <rFont val="맑은 고딕"/>
            <family val="3"/>
            <charset val="129"/>
          </rPr>
          <t>노란색부분에 유치원 
급식인원 입력하면 
소요량 자동 계산됨</t>
        </r>
      </text>
    </comment>
  </commentList>
</comments>
</file>

<file path=xl/comments4.xml><?xml version="1.0" encoding="utf-8"?>
<comments xmlns="http://schemas.openxmlformats.org/spreadsheetml/2006/main">
  <authors>
    <author>Windows 사용자</author>
  </authors>
  <commentList>
    <comment ref="D4" authorId="0">
      <text>
        <r>
          <rPr>
            <b/>
            <sz val="11"/>
            <color indexed="81"/>
            <rFont val="맑은 고딕"/>
            <family val="3"/>
            <charset val="129"/>
          </rPr>
          <t>노란색부분에 유치원 
급식인원 입력하면 
소요량 자동 계산됨</t>
        </r>
      </text>
    </comment>
  </commentList>
</comments>
</file>

<file path=xl/sharedStrings.xml><?xml version="1.0" encoding="utf-8"?>
<sst xmlns="http://schemas.openxmlformats.org/spreadsheetml/2006/main" count="1023" uniqueCount="444">
  <si>
    <t>월</t>
    <phoneticPr fontId="1" type="noConversion"/>
  </si>
  <si>
    <t>보리밥
우거지국
참치애호박볶음
콩조림
시금치무침</t>
    <phoneticPr fontId="1" type="noConversion"/>
  </si>
  <si>
    <t>급식
인원</t>
    <phoneticPr fontId="1" type="noConversion"/>
  </si>
  <si>
    <t>급식
인원</t>
    <phoneticPr fontId="1" type="noConversion"/>
  </si>
  <si>
    <t>화</t>
    <phoneticPr fontId="1" type="noConversion"/>
  </si>
  <si>
    <t>수</t>
    <phoneticPr fontId="1" type="noConversion"/>
  </si>
  <si>
    <t>목</t>
    <phoneticPr fontId="1" type="noConversion"/>
  </si>
  <si>
    <t>금</t>
    <phoneticPr fontId="1" type="noConversion"/>
  </si>
  <si>
    <t>찹쌀</t>
    <phoneticPr fontId="1" type="noConversion"/>
  </si>
  <si>
    <t>식단</t>
    <phoneticPr fontId="1" type="noConversion"/>
  </si>
  <si>
    <t>식단</t>
    <phoneticPr fontId="1" type="noConversion"/>
  </si>
  <si>
    <t>참치비빔밥
팽이버섯된장국
감자조림
김치</t>
    <phoneticPr fontId="1" type="noConversion"/>
  </si>
  <si>
    <t>보리밥
돼지고기감자탕
숙주나물무침
양파달걀볶음
김치</t>
    <phoneticPr fontId="1" type="noConversion"/>
  </si>
  <si>
    <t>치즈볶음밥
미역된장국
오징어포볶음
김치</t>
    <phoneticPr fontId="1" type="noConversion"/>
  </si>
  <si>
    <t>흑미밥
감자된장국
돼지고기볶음
팽이버섯부추무침
김치</t>
    <phoneticPr fontId="1" type="noConversion"/>
  </si>
  <si>
    <t>소금</t>
    <phoneticPr fontId="1" type="noConversion"/>
  </si>
  <si>
    <t>참기름</t>
    <phoneticPr fontId="1" type="noConversion"/>
  </si>
  <si>
    <t>설탕</t>
    <phoneticPr fontId="1" type="noConversion"/>
  </si>
  <si>
    <t>찹쌀</t>
    <phoneticPr fontId="1" type="noConversion"/>
  </si>
  <si>
    <t>콩나물</t>
    <phoneticPr fontId="1" type="noConversion"/>
  </si>
  <si>
    <t>새송이버섯</t>
    <phoneticPr fontId="1" type="noConversion"/>
  </si>
  <si>
    <t>배추김치</t>
    <phoneticPr fontId="1" type="noConversion"/>
  </si>
  <si>
    <t>배추김치</t>
    <phoneticPr fontId="1" type="noConversion"/>
  </si>
  <si>
    <t>흑미밥
어묵무국
돼지고기장조림
떡양념구이
김치</t>
    <phoneticPr fontId="1" type="noConversion"/>
  </si>
  <si>
    <t>보리밥
배추된장국
꽁치김치조림
돼지고기잡채
김구이</t>
    <phoneticPr fontId="1" type="noConversion"/>
  </si>
  <si>
    <t>보리밥
김치두부국
쇠고기새송이볶음
김구이
무생채</t>
    <phoneticPr fontId="1" type="noConversion"/>
  </si>
  <si>
    <t>보리밥
닭가슴살배추들깨국
연두부달걀찜
감자고추장조림
김치</t>
    <phoneticPr fontId="1" type="noConversion"/>
  </si>
  <si>
    <t>흑미밥
무된장국
돼지고기춘장볶음
단무지
김치
만두</t>
    <phoneticPr fontId="1" type="noConversion"/>
  </si>
  <si>
    <t>흑미밥
맑은감자국
콩나물불고기
새송이버섯볶음
김치</t>
    <phoneticPr fontId="1" type="noConversion"/>
  </si>
  <si>
    <t>보리밥
시금치된장국
돼지고기강정
감자채볶음
김치</t>
    <phoneticPr fontId="1" type="noConversion"/>
  </si>
  <si>
    <t>카레라이스
시금치두부무침
사과샐러드
김치</t>
    <phoneticPr fontId="1" type="noConversion"/>
  </si>
  <si>
    <t>우동/멸치국수
과일샐러드
찐고구마
요쿠르트
김치</t>
    <phoneticPr fontId="1" type="noConversion"/>
  </si>
  <si>
    <t>흑미밥
연두부탕
생선구이
깻잎겉절이
김치</t>
    <phoneticPr fontId="1" type="noConversion"/>
  </si>
  <si>
    <t>흑미밥
계란파국
미트볼엿장조림
무생채
김치</t>
    <phoneticPr fontId="1" type="noConversion"/>
  </si>
  <si>
    <t>흑미밥
쇠고기양배춧국
어묵채소볶음
상추겉절이
김치</t>
    <phoneticPr fontId="1" type="noConversion"/>
  </si>
  <si>
    <t>보리밥
순두부맑은국
돈육고추장불고기
오이볶음
김치</t>
    <phoneticPr fontId="1" type="noConversion"/>
  </si>
  <si>
    <t>흑미밥
콩나물된장국
단호박닭가슴살조림
오이양파무침
배추김치</t>
    <phoneticPr fontId="1" type="noConversion"/>
  </si>
  <si>
    <t xml:space="preserve">흑미밥
쇠고기미역국
팽이버섯참치완자전
오이배초무침
배추김치
</t>
    <phoneticPr fontId="1" type="noConversion"/>
  </si>
  <si>
    <t>보리밥
순두부맑은국
생선조림
콩나물무침
김치</t>
    <phoneticPr fontId="1" type="noConversion"/>
  </si>
  <si>
    <r>
      <t xml:space="preserve">검정콩밥
호박된장국
</t>
    </r>
    <r>
      <rPr>
        <sz val="10"/>
        <color theme="1"/>
        <rFont val="함초롬돋움"/>
        <family val="1"/>
        <charset val="129"/>
      </rPr>
      <t>돼지고기너비아니구이</t>
    </r>
    <r>
      <rPr>
        <sz val="11"/>
        <color theme="1"/>
        <rFont val="함초롬돋움"/>
        <family val="1"/>
        <charset val="129"/>
      </rPr>
      <t xml:space="preserve">
미역줄기볶음
김치</t>
    </r>
    <phoneticPr fontId="1" type="noConversion"/>
  </si>
  <si>
    <t xml:space="preserve">* 모든 메뉴는 식재료 구성에 맞게 식단을 변경하여도 됩니다 
예) 국수: 생면, 마른국수 중 선택하여 구매요청하시고 식단운영
예) 생선구이, 조림을 고등어 또는 삼치로 변경하거나 생선을 구하기 힘들경우 고등어 통조림을 이용
</t>
    <phoneticPr fontId="1" type="noConversion"/>
  </si>
  <si>
    <t>보리밥
굴무국
고기두부조림
콘샐러드
배추김치</t>
    <phoneticPr fontId="1" type="noConversion"/>
  </si>
  <si>
    <t>보리밥
쇠고기당면국
닭감자조림
얼갈이배추무침
김치</t>
    <phoneticPr fontId="1" type="noConversion"/>
  </si>
  <si>
    <t>찰현미밥</t>
    <phoneticPr fontId="1" type="noConversion"/>
  </si>
  <si>
    <t>쌀(백미)</t>
    <phoneticPr fontId="1" type="noConversion"/>
  </si>
  <si>
    <t>쌀(백미)</t>
    <phoneticPr fontId="1" type="noConversion"/>
  </si>
  <si>
    <t>찹쌀현미</t>
    <phoneticPr fontId="1" type="noConversion"/>
  </si>
  <si>
    <t>기장밥</t>
    <phoneticPr fontId="1" type="noConversion"/>
  </si>
  <si>
    <t>기장</t>
    <phoneticPr fontId="1" type="noConversion"/>
  </si>
  <si>
    <t>식재료</t>
    <phoneticPr fontId="1" type="noConversion"/>
  </si>
  <si>
    <t>배추김치</t>
  </si>
  <si>
    <t>배추김치</t>
    <phoneticPr fontId="1" type="noConversion"/>
  </si>
  <si>
    <t>양파</t>
    <phoneticPr fontId="1" type="noConversion"/>
  </si>
  <si>
    <t>대파</t>
    <phoneticPr fontId="1" type="noConversion"/>
  </si>
  <si>
    <t>건다시마</t>
    <phoneticPr fontId="1" type="noConversion"/>
  </si>
  <si>
    <t>마늘</t>
    <phoneticPr fontId="1" type="noConversion"/>
  </si>
  <si>
    <t>소금</t>
    <phoneticPr fontId="1" type="noConversion"/>
  </si>
  <si>
    <t>참기름</t>
    <phoneticPr fontId="1" type="noConversion"/>
  </si>
  <si>
    <t>돈등심</t>
    <phoneticPr fontId="1" type="noConversion"/>
  </si>
  <si>
    <t>달걀</t>
    <phoneticPr fontId="1" type="noConversion"/>
  </si>
  <si>
    <t>밀가루</t>
    <phoneticPr fontId="1" type="noConversion"/>
  </si>
  <si>
    <t>빵가루</t>
    <phoneticPr fontId="1" type="noConversion"/>
  </si>
  <si>
    <t>생강</t>
    <phoneticPr fontId="1" type="noConversion"/>
  </si>
  <si>
    <t>청주</t>
    <phoneticPr fontId="1" type="noConversion"/>
  </si>
  <si>
    <t>콩기름</t>
    <phoneticPr fontId="1" type="noConversion"/>
  </si>
  <si>
    <t>후추</t>
    <phoneticPr fontId="1" type="noConversion"/>
  </si>
  <si>
    <t>돈까스소스</t>
    <phoneticPr fontId="1" type="noConversion"/>
  </si>
  <si>
    <t>오이</t>
    <phoneticPr fontId="1" type="noConversion"/>
  </si>
  <si>
    <t>당근</t>
    <phoneticPr fontId="1" type="noConversion"/>
  </si>
  <si>
    <t>설탕</t>
    <phoneticPr fontId="1" type="noConversion"/>
  </si>
  <si>
    <t>식초</t>
    <phoneticPr fontId="1" type="noConversion"/>
  </si>
  <si>
    <t>깨</t>
    <phoneticPr fontId="1" type="noConversion"/>
  </si>
  <si>
    <t>기장밥</t>
    <phoneticPr fontId="1" type="noConversion"/>
  </si>
  <si>
    <t>맑은감자국</t>
    <phoneticPr fontId="1" type="noConversion"/>
  </si>
  <si>
    <t>콩나물돼지불고기</t>
    <phoneticPr fontId="1" type="noConversion"/>
  </si>
  <si>
    <t>새송이버섯볶음</t>
    <phoneticPr fontId="1" type="noConversion"/>
  </si>
  <si>
    <t>쌀(백미)</t>
  </si>
  <si>
    <t>찹쌀</t>
  </si>
  <si>
    <t>찹쌀현미</t>
  </si>
  <si>
    <t>감자</t>
    <phoneticPr fontId="1" type="noConversion"/>
  </si>
  <si>
    <t>국멸치</t>
    <phoneticPr fontId="1" type="noConversion"/>
  </si>
  <si>
    <t>디포리</t>
    <phoneticPr fontId="1" type="noConversion"/>
  </si>
  <si>
    <t>국간장</t>
    <phoneticPr fontId="1" type="noConversion"/>
  </si>
  <si>
    <t>배</t>
    <phoneticPr fontId="1" type="noConversion"/>
  </si>
  <si>
    <t>사과</t>
    <phoneticPr fontId="1" type="noConversion"/>
  </si>
  <si>
    <t>요플레(무가당)</t>
    <phoneticPr fontId="1" type="noConversion"/>
  </si>
  <si>
    <t>부추</t>
    <phoneticPr fontId="1" type="noConversion"/>
  </si>
  <si>
    <t>건표고</t>
    <phoneticPr fontId="1" type="noConversion"/>
  </si>
  <si>
    <t>마늘</t>
  </si>
  <si>
    <t>생강</t>
  </si>
  <si>
    <t>쇠고기무국</t>
    <phoneticPr fontId="1" type="noConversion"/>
  </si>
  <si>
    <t>감자어묵조림</t>
    <phoneticPr fontId="1" type="noConversion"/>
  </si>
  <si>
    <t>배추김치</t>
    <phoneticPr fontId="1" type="noConversion"/>
  </si>
  <si>
    <t>쇠고기(양지)</t>
    <phoneticPr fontId="1" type="noConversion"/>
  </si>
  <si>
    <t>무</t>
    <phoneticPr fontId="1" type="noConversion"/>
  </si>
  <si>
    <t>대파</t>
    <phoneticPr fontId="1" type="noConversion"/>
  </si>
  <si>
    <t>두부</t>
    <phoneticPr fontId="1" type="noConversion"/>
  </si>
  <si>
    <t>국멸치</t>
    <phoneticPr fontId="1" type="noConversion"/>
  </si>
  <si>
    <t>디포리</t>
    <phoneticPr fontId="1" type="noConversion"/>
  </si>
  <si>
    <t>건다시마</t>
    <phoneticPr fontId="1" type="noConversion"/>
  </si>
  <si>
    <t>국간장</t>
    <phoneticPr fontId="1" type="noConversion"/>
  </si>
  <si>
    <t>소금</t>
    <phoneticPr fontId="1" type="noConversion"/>
  </si>
  <si>
    <t>참기름</t>
    <phoneticPr fontId="1" type="noConversion"/>
  </si>
  <si>
    <t>후추</t>
    <phoneticPr fontId="1" type="noConversion"/>
  </si>
  <si>
    <t>볼어묵</t>
    <phoneticPr fontId="1" type="noConversion"/>
  </si>
  <si>
    <t>간장</t>
    <phoneticPr fontId="1" type="noConversion"/>
  </si>
  <si>
    <t>물엿</t>
    <phoneticPr fontId="1" type="noConversion"/>
  </si>
  <si>
    <t>쪽파</t>
  </si>
  <si>
    <t>쪽파</t>
    <phoneticPr fontId="1" type="noConversion"/>
  </si>
  <si>
    <t>우유</t>
    <phoneticPr fontId="1" type="noConversion"/>
  </si>
  <si>
    <t>귤</t>
    <phoneticPr fontId="1" type="noConversion"/>
  </si>
  <si>
    <t>오징어포볶음</t>
    <phoneticPr fontId="1" type="noConversion"/>
  </si>
  <si>
    <t>오징어포</t>
    <phoneticPr fontId="1" type="noConversion"/>
  </si>
  <si>
    <t>고추장</t>
    <phoneticPr fontId="1" type="noConversion"/>
  </si>
  <si>
    <t>삼색나물</t>
    <phoneticPr fontId="1" type="noConversion"/>
  </si>
  <si>
    <t>숙주</t>
    <phoneticPr fontId="1" type="noConversion"/>
  </si>
  <si>
    <t>미나리</t>
    <phoneticPr fontId="1" type="noConversion"/>
  </si>
  <si>
    <t>돈전지(불고기)</t>
    <phoneticPr fontId="1" type="noConversion"/>
  </si>
  <si>
    <t>고춧가루</t>
    <phoneticPr fontId="1" type="noConversion"/>
  </si>
  <si>
    <r>
      <rPr>
        <b/>
        <sz val="10"/>
        <color theme="1"/>
        <rFont val="함초롬돋움"/>
        <family val="1"/>
        <charset val="129"/>
      </rPr>
      <t xml:space="preserve">&lt;콩나물불고기&gt;
</t>
    </r>
    <r>
      <rPr>
        <sz val="10"/>
        <color theme="1"/>
        <rFont val="함초롬돋움"/>
        <family val="1"/>
        <charset val="129"/>
      </rPr>
      <t>1. 콩나물은 씻어 삶은 후 고춧가루, 참기름을 넣어 밑간하고 쪽파는 3cm로 썬다.
2. 돼지고기는 마늘,생강,참기름,후추,간장, 고춧가루를 넣어 양념하여 현미유를 두루고 팬에 볶는다.
3. 2가 익으면 콩나물과 쪽파를 넣어 볶는다</t>
    </r>
    <phoneticPr fontId="1" type="noConversion"/>
  </si>
  <si>
    <r>
      <t xml:space="preserve">&lt;새송이버섯볶음&gt;
</t>
    </r>
    <r>
      <rPr>
        <sz val="10"/>
        <color theme="1"/>
        <rFont val="함초롬돋움"/>
        <family val="1"/>
        <charset val="129"/>
      </rPr>
      <t>1. 새송이를  3등분길이로 썰어 납작하게 썬다.
2. 팬에 물을 약간넣어 끓으면 1를 넣고 소금, 후추를 넣어 간한다.</t>
    </r>
    <phoneticPr fontId="1" type="noConversion"/>
  </si>
  <si>
    <r>
      <t xml:space="preserve">&lt;과일샐러드&gt;
</t>
    </r>
    <r>
      <rPr>
        <sz val="10"/>
        <color theme="1"/>
        <rFont val="함초롬돋움"/>
        <family val="3"/>
        <charset val="129"/>
      </rPr>
      <t>1. 과일은 깨끗하게 세척,소독,헹굼 후 한입크기로 썬다.
2. 요구르트와 설탕을 넣어 드레싱을 만든다.
3. 과일과 드레싱을 섞는다.</t>
    </r>
    <phoneticPr fontId="1" type="noConversion"/>
  </si>
  <si>
    <r>
      <rPr>
        <b/>
        <sz val="10"/>
        <color theme="1"/>
        <rFont val="함초롬돋움"/>
        <family val="1"/>
        <charset val="129"/>
      </rPr>
      <t>&lt;포크커틀렛&gt;</t>
    </r>
    <r>
      <rPr>
        <sz val="10"/>
        <color theme="1"/>
        <rFont val="함초롬돋움"/>
        <family val="1"/>
        <charset val="129"/>
      </rPr>
      <t xml:space="preserve">
1. 돼지고기는 소금, 후추, 생강, 마늘, 청주에 재워둔다.
2. 돼지고기는 밀가루달걀-빵가루 순으로 입혀 튀긴다.</t>
    </r>
    <phoneticPr fontId="1" type="noConversion"/>
  </si>
  <si>
    <r>
      <rPr>
        <b/>
        <sz val="10"/>
        <color theme="1"/>
        <rFont val="함초롬돋움"/>
        <family val="1"/>
        <charset val="129"/>
      </rPr>
      <t>&lt;오이초무침&gt;</t>
    </r>
    <r>
      <rPr>
        <sz val="10"/>
        <color theme="1"/>
        <rFont val="함초롬돋움"/>
        <family val="1"/>
        <charset val="129"/>
      </rPr>
      <t xml:space="preserve">
1. 당근, 오이는 반달모양으로 채썰고, 양파는 잘게 채썬다.
2. 1)에 식초를 넣어 먼저 버무린 후 소금, 설탕, 참깨를 넣어 무친다. </t>
    </r>
    <phoneticPr fontId="1" type="noConversion"/>
  </si>
  <si>
    <r>
      <rPr>
        <b/>
        <sz val="10"/>
        <color theme="1"/>
        <rFont val="함초롬돋움"/>
        <family val="3"/>
        <charset val="129"/>
      </rPr>
      <t>&lt;감자어묵조림&gt;</t>
    </r>
    <r>
      <rPr>
        <sz val="10"/>
        <color theme="1"/>
        <rFont val="함초롬돋움"/>
        <family val="1"/>
        <charset val="129"/>
      </rPr>
      <t xml:space="preserve">
1. 감자는 씻은 후 깍둑썰기한다.
2. 조림팬에 물을 붓고 감자를 넣어 삶는다. 
3. 감자가 반 정도 익으면 어묵과 조림장(마늘, 물엿, 간장)을 넣고 끓인다. 
4. 감자가 거의 익으면 약불로 줄여서 졸이다가 마지막에 참기름, 깨를 넣는다. </t>
    </r>
    <phoneticPr fontId="1" type="noConversion"/>
  </si>
  <si>
    <r>
      <rPr>
        <b/>
        <sz val="10"/>
        <color theme="1"/>
        <rFont val="함초롬돋움"/>
        <family val="3"/>
        <charset val="129"/>
      </rPr>
      <t>&lt;오징어포볶음&gt;</t>
    </r>
    <r>
      <rPr>
        <sz val="10"/>
        <color theme="1"/>
        <rFont val="함초롬돋움"/>
        <family val="1"/>
        <charset val="129"/>
      </rPr>
      <t xml:space="preserve">
1. 오징어포는 끓는 물에 살짝 데쳐서 부드러운 상태로 준비한다.
2. 마늘, 고추장, 물엿, 콩기름을 혼합하여 끓이다가 데친 오징어포를 넣고 볶는다.</t>
    </r>
    <phoneticPr fontId="1" type="noConversion"/>
  </si>
  <si>
    <r>
      <rPr>
        <b/>
        <sz val="10"/>
        <color theme="1"/>
        <rFont val="함초롬돋움"/>
        <family val="3"/>
        <charset val="129"/>
      </rPr>
      <t>&lt;삼색나물&gt;</t>
    </r>
    <r>
      <rPr>
        <sz val="10"/>
        <color theme="1"/>
        <rFont val="함초롬돋움"/>
        <family val="1"/>
        <charset val="129"/>
      </rPr>
      <t xml:space="preserve">
1. 숙주는 깨끗하게 씻어 삶은 후 찬물에 씻는다.
2. 미나리는 손질 후 데쳐낸 후 4cm 길이로 썰어준다.
3. 당근은 껍질을 벗겨서 채썬 뒤 데친다.
4. 숙주, 미나리, 당근을 혼합하고 소금, 참기름, 참깨를 넣고 무친다.</t>
    </r>
    <phoneticPr fontId="1" type="noConversion"/>
  </si>
  <si>
    <t>애호박</t>
  </si>
  <si>
    <t>양파</t>
  </si>
  <si>
    <t>대파</t>
  </si>
  <si>
    <t>두부</t>
  </si>
  <si>
    <t>국멸치</t>
  </si>
  <si>
    <t>디포리</t>
  </si>
  <si>
    <t>건다시마</t>
  </si>
  <si>
    <t>된장</t>
  </si>
  <si>
    <t>후추</t>
  </si>
  <si>
    <r>
      <rPr>
        <b/>
        <sz val="10"/>
        <color theme="1"/>
        <rFont val="함초롬돋움"/>
        <family val="3"/>
        <charset val="129"/>
      </rPr>
      <t>&lt;애호박된장국&gt;</t>
    </r>
    <r>
      <rPr>
        <sz val="10"/>
        <color theme="1"/>
        <rFont val="함초롬돋움"/>
        <family val="1"/>
        <charset val="129"/>
      </rPr>
      <t xml:space="preserve">
1. 멸치, 다시마, 디포리를 넣고 육수를 낸다.
2. 애호박, 양파는 나박썰고, 대파는 어슷썬다. 
3. 두부는 세척 후 깍둑썰기한다. 
4. 1)에 된장을 풀어 넣고 애호박, 양파, 대파, 마늘을 넣고 끓인다. </t>
    </r>
    <phoneticPr fontId="1" type="noConversion"/>
  </si>
  <si>
    <t>바나나</t>
    <phoneticPr fontId="1" type="noConversion"/>
  </si>
  <si>
    <t>돼지고기(후지)</t>
    <phoneticPr fontId="1" type="noConversion"/>
  </si>
  <si>
    <t>쌀(백미)</t>
    <phoneticPr fontId="1" type="noConversion"/>
  </si>
  <si>
    <t>찹쌀</t>
    <phoneticPr fontId="1" type="noConversion"/>
  </si>
  <si>
    <t>감자</t>
    <phoneticPr fontId="1" type="noConversion"/>
  </si>
  <si>
    <t>당근</t>
    <phoneticPr fontId="1" type="noConversion"/>
  </si>
  <si>
    <t>양파</t>
    <phoneticPr fontId="1" type="noConversion"/>
  </si>
  <si>
    <t>건표고</t>
    <phoneticPr fontId="1" type="noConversion"/>
  </si>
  <si>
    <t>간장</t>
    <phoneticPr fontId="1" type="noConversion"/>
  </si>
  <si>
    <t>김가루</t>
    <phoneticPr fontId="1" type="noConversion"/>
  </si>
  <si>
    <t>소금</t>
    <phoneticPr fontId="1" type="noConversion"/>
  </si>
  <si>
    <t>참기름</t>
    <phoneticPr fontId="1" type="noConversion"/>
  </si>
  <si>
    <t>깨</t>
    <phoneticPr fontId="1" type="noConversion"/>
  </si>
  <si>
    <t>콩기름</t>
    <phoneticPr fontId="1" type="noConversion"/>
  </si>
  <si>
    <t>볶음밥</t>
    <phoneticPr fontId="1" type="noConversion"/>
  </si>
  <si>
    <t>배추김치</t>
    <phoneticPr fontId="1" type="noConversion"/>
  </si>
  <si>
    <t>요구르트(80ml)</t>
  </si>
  <si>
    <t>핫도그(냉동)</t>
  </si>
  <si>
    <t>케첩</t>
  </si>
  <si>
    <t>파된장국</t>
    <phoneticPr fontId="1" type="noConversion"/>
  </si>
  <si>
    <t>다시마</t>
    <phoneticPr fontId="1" type="noConversion"/>
  </si>
  <si>
    <t>된장</t>
    <phoneticPr fontId="1" type="noConversion"/>
  </si>
  <si>
    <t>마늘</t>
    <phoneticPr fontId="1" type="noConversion"/>
  </si>
  <si>
    <t>후추</t>
    <phoneticPr fontId="1" type="noConversion"/>
  </si>
  <si>
    <r>
      <rPr>
        <b/>
        <sz val="10"/>
        <color theme="1"/>
        <rFont val="함초롬돋움"/>
        <family val="3"/>
        <charset val="129"/>
      </rPr>
      <t>&lt;볶음밥&gt;</t>
    </r>
    <r>
      <rPr>
        <sz val="10"/>
        <color theme="1"/>
        <rFont val="함초롬돋움"/>
        <family val="1"/>
        <charset val="129"/>
      </rPr>
      <t xml:space="preserve">
1. 돼지고기는 불고기 양념하여 볶는다. 
2.감자, 당근, 양파은 잘게 다져서 볶는다. 
3. 표고버섯은 삶아서 다진후 볶는다. 
4. 1), 2), 3)을 밥에 넣어 볶다가 참기름, 깨, 소금등으로 간한다.
5.배식시 김가루를 얹어준다. </t>
    </r>
    <phoneticPr fontId="1" type="noConversion"/>
  </si>
  <si>
    <r>
      <rPr>
        <b/>
        <sz val="10"/>
        <color theme="1"/>
        <rFont val="함초롬돋움"/>
        <family val="3"/>
        <charset val="129"/>
      </rPr>
      <t>&lt;쇠고기무국&gt;</t>
    </r>
    <r>
      <rPr>
        <sz val="10"/>
        <color theme="1"/>
        <rFont val="함초롬돋움"/>
        <family val="1"/>
        <charset val="129"/>
      </rPr>
      <t xml:space="preserve">
1. 다시마, 멸치, 디포리로 육수를 만든다.
2. 쇠고기와 마늘, 참기름을 넣고 볶은 후 육수를 넣고 끓인다. 
3. 무는 나박썰기, 대파는 어슷썰기 한다.
4. 두부는  깍둑썰기한다.
5. 2)에 무, 두부, 대파를 넣고 끓인 후 국간장, 소금, 후추로 간한다. </t>
    </r>
    <phoneticPr fontId="1" type="noConversion"/>
  </si>
  <si>
    <t>돼지고기(전지)</t>
    <phoneticPr fontId="1" type="noConversion"/>
  </si>
  <si>
    <t>순두부</t>
    <phoneticPr fontId="1" type="noConversion"/>
  </si>
  <si>
    <t>애호박</t>
    <phoneticPr fontId="1" type="noConversion"/>
  </si>
  <si>
    <t>대파</t>
    <phoneticPr fontId="1" type="noConversion"/>
  </si>
  <si>
    <t>고춧가루</t>
    <phoneticPr fontId="1" type="noConversion"/>
  </si>
  <si>
    <t>치킨너겟</t>
    <phoneticPr fontId="1" type="noConversion"/>
  </si>
  <si>
    <t>머스타드</t>
    <phoneticPr fontId="1" type="noConversion"/>
  </si>
  <si>
    <r>
      <rPr>
        <b/>
        <sz val="10"/>
        <color theme="1"/>
        <rFont val="함초롬돋움"/>
        <family val="1"/>
        <charset val="129"/>
      </rPr>
      <t xml:space="preserve">&lt;치킨너겟&gt;
</t>
    </r>
    <r>
      <rPr>
        <sz val="10"/>
        <color theme="1"/>
        <rFont val="함초롬돋움"/>
        <family val="1"/>
        <charset val="129"/>
      </rPr>
      <t>1. 치킨너겟을 튀기고 머스터드소스를 얹어준다.</t>
    </r>
    <phoneticPr fontId="1" type="noConversion"/>
  </si>
  <si>
    <r>
      <rPr>
        <b/>
        <sz val="10"/>
        <color theme="1"/>
        <rFont val="함초롬돋움"/>
        <family val="3"/>
        <charset val="129"/>
      </rPr>
      <t>&lt;파된장국&gt;</t>
    </r>
    <r>
      <rPr>
        <sz val="10"/>
        <color theme="1"/>
        <rFont val="함초롬돋움"/>
        <family val="1"/>
        <charset val="129"/>
      </rPr>
      <t xml:space="preserve">
1. 멸치, 다시마, 디포리를 넣고 육수를 낸다.
2. 쪽파는 송송썬다. 
3. 1)에 된장을 풀어 넣고 쪽파, 마늘을 넣고 끓인다. </t>
    </r>
    <phoneticPr fontId="1" type="noConversion"/>
  </si>
  <si>
    <r>
      <rPr>
        <b/>
        <sz val="10"/>
        <color theme="1"/>
        <rFont val="함초롬돋움"/>
        <family val="3"/>
        <charset val="129"/>
      </rPr>
      <t>&lt;핫도그&gt;</t>
    </r>
    <r>
      <rPr>
        <sz val="10"/>
        <color theme="1"/>
        <rFont val="함초롬돋움"/>
        <family val="1"/>
        <charset val="129"/>
      </rPr>
      <t xml:space="preserve">
1. 김이 오른 찜통에 핫도그를 넣고 잘 익을때까지 찐다. (찜솥이 없을 경우 튀김도 가능)
2. 배식시 케첩을 뿌려준다. </t>
    </r>
    <phoneticPr fontId="1" type="noConversion"/>
  </si>
  <si>
    <r>
      <rPr>
        <b/>
        <sz val="10"/>
        <color theme="1"/>
        <rFont val="함초롬돋움"/>
        <family val="3"/>
        <charset val="129"/>
      </rPr>
      <t>&lt;맑은감자국&gt;</t>
    </r>
    <r>
      <rPr>
        <sz val="10"/>
        <color theme="1"/>
        <rFont val="함초롬돋움"/>
        <family val="1"/>
        <charset val="129"/>
      </rPr>
      <t xml:space="preserve">
1. 국멸치,마늘,다시마를 넣고 육수를 끓인다.
2. 감자는 씻어 나박썰기하여 물에 담궈둔다.
3. 대파는 송송썰어 준비한다.
4. 1)에 물기를 제거한 감자를 넣고 간장으로 간하고 후추와 대파를 넣는다.</t>
    </r>
    <phoneticPr fontId="1" type="noConversion"/>
  </si>
  <si>
    <r>
      <rPr>
        <b/>
        <sz val="10"/>
        <color theme="1"/>
        <rFont val="함초롬돋움"/>
        <family val="3"/>
        <charset val="129"/>
      </rPr>
      <t>&lt;달걀야채찜&gt;</t>
    </r>
    <r>
      <rPr>
        <sz val="10"/>
        <color theme="1"/>
        <rFont val="함초롬돋움"/>
        <family val="1"/>
        <charset val="129"/>
      </rPr>
      <t xml:space="preserve">
1. 계란에 우유와 소금을 넣어 잘 풀어둔다.
2. 당근, 표고버섯, 양파, 쪽파는 잘게 다진다.
3. 1)에 다진 야채를 넣어 잘 섞는다.
4. 기름을 바른 오븐팬에 4)를 넣고 찐다. 
5. 먹기 좋은 크기로 자른다. </t>
    </r>
    <phoneticPr fontId="1" type="noConversion"/>
  </si>
  <si>
    <r>
      <rPr>
        <b/>
        <sz val="10"/>
        <color theme="1"/>
        <rFont val="함초롬돋움"/>
        <family val="3"/>
        <charset val="129"/>
      </rPr>
      <t>&lt;순두부찌개&gt;</t>
    </r>
    <r>
      <rPr>
        <sz val="10"/>
        <color theme="1"/>
        <rFont val="함초롬돋움"/>
        <family val="1"/>
        <charset val="129"/>
      </rPr>
      <t xml:space="preserve">
1. 다시마, 멸치, 디포리로 육수를 만든다.
2. 양파, 애호박은 나박썰기하고, 대파는 어슷썬다.
3. 김치는 속을 털어내고 잘게 썬다.
4. 돼지고기와 김치를 볶다가 1)을 붓고 끓인다. 
5. 양파, 애호박을 넣고 끓이다가 순두부를 넣는다.
6. 끓으면 대파를 넣고 간한다.  </t>
    </r>
    <phoneticPr fontId="1" type="noConversion"/>
  </si>
  <si>
    <t>자장면</t>
    <phoneticPr fontId="1" type="noConversion"/>
  </si>
  <si>
    <t>냉동면</t>
    <phoneticPr fontId="1" type="noConversion"/>
  </si>
  <si>
    <t>찰현미밥</t>
    <phoneticPr fontId="1" type="noConversion"/>
  </si>
  <si>
    <t>찹쌀</t>
    <phoneticPr fontId="1" type="noConversion"/>
  </si>
  <si>
    <t>돼지고기(전지)</t>
    <phoneticPr fontId="1" type="noConversion"/>
  </si>
  <si>
    <t>찹쌀현미</t>
    <phoneticPr fontId="1" type="noConversion"/>
  </si>
  <si>
    <t>기장</t>
    <phoneticPr fontId="1" type="noConversion"/>
  </si>
  <si>
    <t>팽이버섯국</t>
    <phoneticPr fontId="1" type="noConversion"/>
  </si>
  <si>
    <t>다시마</t>
    <phoneticPr fontId="1" type="noConversion"/>
  </si>
  <si>
    <t>쇠고기</t>
    <phoneticPr fontId="1" type="noConversion"/>
  </si>
  <si>
    <t>수제비</t>
    <phoneticPr fontId="1" type="noConversion"/>
  </si>
  <si>
    <t>어묵탕</t>
    <phoneticPr fontId="1" type="noConversion"/>
  </si>
  <si>
    <t>종합어묵</t>
    <phoneticPr fontId="1" type="noConversion"/>
  </si>
  <si>
    <t>건미역</t>
    <phoneticPr fontId="1" type="noConversion"/>
  </si>
  <si>
    <t>무</t>
    <phoneticPr fontId="1" type="noConversion"/>
  </si>
  <si>
    <t>양파</t>
    <phoneticPr fontId="1" type="noConversion"/>
  </si>
  <si>
    <t>호박</t>
    <phoneticPr fontId="1" type="noConversion"/>
  </si>
  <si>
    <t>양파</t>
    <phoneticPr fontId="1" type="noConversion"/>
  </si>
  <si>
    <t>양배추</t>
    <phoneticPr fontId="1" type="noConversion"/>
  </si>
  <si>
    <t>다시멸치</t>
    <phoneticPr fontId="1" type="noConversion"/>
  </si>
  <si>
    <t>자장소스</t>
    <phoneticPr fontId="1" type="noConversion"/>
  </si>
  <si>
    <t>국멸치</t>
    <phoneticPr fontId="1" type="noConversion"/>
  </si>
  <si>
    <t>전분</t>
    <phoneticPr fontId="1" type="noConversion"/>
  </si>
  <si>
    <t>국간장</t>
    <phoneticPr fontId="1" type="noConversion"/>
  </si>
  <si>
    <t>팽이버섯</t>
    <phoneticPr fontId="1" type="noConversion"/>
  </si>
  <si>
    <t>두부</t>
    <phoneticPr fontId="1" type="noConversion"/>
  </si>
  <si>
    <t>오징어떡볶음</t>
    <phoneticPr fontId="1" type="noConversion"/>
  </si>
  <si>
    <t>오징어</t>
    <phoneticPr fontId="1" type="noConversion"/>
  </si>
  <si>
    <t>생강</t>
    <phoneticPr fontId="1" type="noConversion"/>
  </si>
  <si>
    <t>맥적</t>
    <phoneticPr fontId="1" type="noConversion"/>
  </si>
  <si>
    <t>돼지고기(목살)</t>
    <phoneticPr fontId="1" type="noConversion"/>
  </si>
  <si>
    <t>떡볶이떡</t>
    <phoneticPr fontId="1" type="noConversion"/>
  </si>
  <si>
    <t>떡볶이떡</t>
    <phoneticPr fontId="1" type="noConversion"/>
  </si>
  <si>
    <t>군만두</t>
    <phoneticPr fontId="1" type="noConversion"/>
  </si>
  <si>
    <t>닭다리살</t>
    <phoneticPr fontId="1" type="noConversion"/>
  </si>
  <si>
    <t>양배추</t>
    <phoneticPr fontId="1" type="noConversion"/>
  </si>
  <si>
    <t>멜론</t>
    <phoneticPr fontId="1" type="noConversion"/>
  </si>
  <si>
    <t>멜론</t>
    <phoneticPr fontId="1" type="noConversion"/>
  </si>
  <si>
    <t>후추</t>
    <phoneticPr fontId="1" type="noConversion"/>
  </si>
  <si>
    <t>전분</t>
    <phoneticPr fontId="1" type="noConversion"/>
  </si>
  <si>
    <t>배추김치</t>
    <phoneticPr fontId="1" type="noConversion"/>
  </si>
  <si>
    <t>과일샐러드</t>
    <phoneticPr fontId="1" type="noConversion"/>
  </si>
  <si>
    <t>튀김가루</t>
    <phoneticPr fontId="1" type="noConversion"/>
  </si>
  <si>
    <t>튀김가루</t>
    <phoneticPr fontId="1" type="noConversion"/>
  </si>
  <si>
    <t>당근</t>
    <phoneticPr fontId="1" type="noConversion"/>
  </si>
  <si>
    <t>바나나</t>
    <phoneticPr fontId="1" type="noConversion"/>
  </si>
  <si>
    <t>케첩</t>
    <phoneticPr fontId="1" type="noConversion"/>
  </si>
  <si>
    <t>고추장</t>
    <phoneticPr fontId="1" type="noConversion"/>
  </si>
  <si>
    <t>딸기</t>
    <phoneticPr fontId="1" type="noConversion"/>
  </si>
  <si>
    <t>마요네즈</t>
    <phoneticPr fontId="1" type="noConversion"/>
  </si>
  <si>
    <t>참깨</t>
    <phoneticPr fontId="1" type="noConversion"/>
  </si>
  <si>
    <t>고등어구이</t>
    <phoneticPr fontId="1" type="noConversion"/>
  </si>
  <si>
    <t>고등어살</t>
    <phoneticPr fontId="1" type="noConversion"/>
  </si>
  <si>
    <t>유채나물</t>
    <phoneticPr fontId="1" type="noConversion"/>
  </si>
  <si>
    <t>유채</t>
    <phoneticPr fontId="1" type="noConversion"/>
  </si>
  <si>
    <t>참깨</t>
    <phoneticPr fontId="1" type="noConversion"/>
  </si>
  <si>
    <t>밀가루</t>
    <phoneticPr fontId="1" type="noConversion"/>
  </si>
  <si>
    <t>간장</t>
    <phoneticPr fontId="1" type="noConversion"/>
  </si>
  <si>
    <t>청주</t>
    <phoneticPr fontId="1" type="noConversion"/>
  </si>
  <si>
    <t>후추</t>
    <phoneticPr fontId="1" type="noConversion"/>
  </si>
  <si>
    <t>콩기름</t>
    <phoneticPr fontId="1" type="noConversion"/>
  </si>
  <si>
    <t>도토리묵
무침</t>
    <phoneticPr fontId="1" type="noConversion"/>
  </si>
  <si>
    <t>도토리묵</t>
    <phoneticPr fontId="1" type="noConversion"/>
  </si>
  <si>
    <t>매운콩나물무침</t>
    <phoneticPr fontId="1" type="noConversion"/>
  </si>
  <si>
    <t>당근</t>
    <phoneticPr fontId="1" type="noConversion"/>
  </si>
  <si>
    <t>포도</t>
    <phoneticPr fontId="1" type="noConversion"/>
  </si>
  <si>
    <t>고춧가루</t>
    <phoneticPr fontId="1" type="noConversion"/>
  </si>
  <si>
    <t>소금</t>
    <phoneticPr fontId="1" type="noConversion"/>
  </si>
  <si>
    <t>배추김치</t>
    <phoneticPr fontId="1" type="noConversion"/>
  </si>
  <si>
    <t>애배추
된장무침</t>
    <phoneticPr fontId="1" type="noConversion"/>
  </si>
  <si>
    <t>얼갈이배추</t>
    <phoneticPr fontId="1" type="noConversion"/>
  </si>
  <si>
    <t>참깨</t>
    <phoneticPr fontId="1" type="noConversion"/>
  </si>
  <si>
    <t>참기름</t>
    <phoneticPr fontId="1" type="noConversion"/>
  </si>
  <si>
    <t>상추쌈</t>
    <phoneticPr fontId="1" type="noConversion"/>
  </si>
  <si>
    <t>상추쌈</t>
    <phoneticPr fontId="1" type="noConversion"/>
  </si>
  <si>
    <t>상추</t>
    <phoneticPr fontId="1" type="noConversion"/>
  </si>
  <si>
    <t>깻잎</t>
    <phoneticPr fontId="1" type="noConversion"/>
  </si>
  <si>
    <t>깻잎</t>
    <phoneticPr fontId="1" type="noConversion"/>
  </si>
  <si>
    <t>방울토마토</t>
    <phoneticPr fontId="1" type="noConversion"/>
  </si>
  <si>
    <t>방울토마토</t>
    <phoneticPr fontId="1" type="noConversion"/>
  </si>
  <si>
    <t>오이초
무침</t>
    <phoneticPr fontId="1" type="noConversion"/>
  </si>
  <si>
    <t>&lt;3주식단&gt;</t>
    <phoneticPr fontId="1" type="noConversion"/>
  </si>
  <si>
    <t>&lt;4주식단&gt;</t>
    <phoneticPr fontId="1" type="noConversion"/>
  </si>
  <si>
    <t>식재료</t>
    <phoneticPr fontId="1" type="noConversion"/>
  </si>
  <si>
    <t>감자
수제비국</t>
    <phoneticPr fontId="1" type="noConversion"/>
  </si>
  <si>
    <t>쇠고기
미역국</t>
    <phoneticPr fontId="1" type="noConversion"/>
  </si>
  <si>
    <t>급식
인원</t>
    <phoneticPr fontId="1" type="noConversion"/>
  </si>
  <si>
    <t>멸치국수</t>
    <phoneticPr fontId="1" type="noConversion"/>
  </si>
  <si>
    <t>콩나물</t>
    <phoneticPr fontId="1" type="noConversion"/>
  </si>
  <si>
    <t>만둣국</t>
    <phoneticPr fontId="1" type="noConversion"/>
  </si>
  <si>
    <t>물만두</t>
    <phoneticPr fontId="1" type="noConversion"/>
  </si>
  <si>
    <t>닭곰탕</t>
    <phoneticPr fontId="1" type="noConversion"/>
  </si>
  <si>
    <t>메밀가루</t>
    <phoneticPr fontId="1" type="noConversion"/>
  </si>
  <si>
    <t>조선무</t>
    <phoneticPr fontId="1" type="noConversion"/>
  </si>
  <si>
    <t>큰멸치</t>
    <phoneticPr fontId="1" type="noConversion"/>
  </si>
  <si>
    <t>표고</t>
    <phoneticPr fontId="1" type="noConversion"/>
  </si>
  <si>
    <t>돼지고기</t>
    <phoneticPr fontId="1" type="noConversion"/>
  </si>
  <si>
    <t>닭고기</t>
    <phoneticPr fontId="1" type="noConversion"/>
  </si>
  <si>
    <t>큰멸치</t>
    <phoneticPr fontId="1" type="noConversion"/>
  </si>
  <si>
    <t>마파두부</t>
    <phoneticPr fontId="1" type="noConversion"/>
  </si>
  <si>
    <t>쇠고기</t>
    <phoneticPr fontId="1" type="noConversion"/>
  </si>
  <si>
    <t>떡볶이</t>
    <phoneticPr fontId="1" type="noConversion"/>
  </si>
  <si>
    <t>가래떡</t>
    <phoneticPr fontId="1" type="noConversion"/>
  </si>
  <si>
    <t>삼치강정</t>
    <phoneticPr fontId="1" type="noConversion"/>
  </si>
  <si>
    <t>돼지갈비찜</t>
    <phoneticPr fontId="1" type="noConversion"/>
  </si>
  <si>
    <t>메추리알</t>
    <phoneticPr fontId="1" type="noConversion"/>
  </si>
  <si>
    <t>감자전분</t>
    <phoneticPr fontId="1" type="noConversion"/>
  </si>
  <si>
    <t>홍고추</t>
    <phoneticPr fontId="1" type="noConversion"/>
  </si>
  <si>
    <t>설탕</t>
    <phoneticPr fontId="1" type="noConversion"/>
  </si>
  <si>
    <t>물엿</t>
    <phoneticPr fontId="1" type="noConversion"/>
  </si>
  <si>
    <t>양파</t>
    <phoneticPr fontId="1" type="noConversion"/>
  </si>
  <si>
    <t>대파</t>
    <phoneticPr fontId="1" type="noConversion"/>
  </si>
  <si>
    <t>참깨</t>
    <phoneticPr fontId="1" type="noConversion"/>
  </si>
  <si>
    <t>두반장</t>
    <phoneticPr fontId="1" type="noConversion"/>
  </si>
  <si>
    <t>굴소스</t>
    <phoneticPr fontId="1" type="noConversion"/>
  </si>
  <si>
    <t>양조간장.소금</t>
    <phoneticPr fontId="1" type="noConversion"/>
  </si>
  <si>
    <t>어묵</t>
    <phoneticPr fontId="1" type="noConversion"/>
  </si>
  <si>
    <t>마늘.생강</t>
    <phoneticPr fontId="1" type="noConversion"/>
  </si>
  <si>
    <t>양조간장</t>
    <phoneticPr fontId="1" type="noConversion"/>
  </si>
  <si>
    <t>양조간장</t>
    <phoneticPr fontId="1" type="noConversion"/>
  </si>
  <si>
    <t>참기름</t>
    <phoneticPr fontId="1" type="noConversion"/>
  </si>
  <si>
    <t>삼치살</t>
    <phoneticPr fontId="1" type="noConversion"/>
  </si>
  <si>
    <t>돼지갈비</t>
    <phoneticPr fontId="1" type="noConversion"/>
  </si>
  <si>
    <t>고춧기름</t>
    <phoneticPr fontId="1" type="noConversion"/>
  </si>
  <si>
    <t>물엿.설탕</t>
    <phoneticPr fontId="1" type="noConversion"/>
  </si>
  <si>
    <t>참기름.콩기름</t>
    <phoneticPr fontId="1" type="noConversion"/>
  </si>
  <si>
    <t>전분가루</t>
    <phoneticPr fontId="1" type="noConversion"/>
  </si>
  <si>
    <t>토마토케첩</t>
    <phoneticPr fontId="1" type="noConversion"/>
  </si>
  <si>
    <t>브로콜리무침</t>
    <phoneticPr fontId="1" type="noConversion"/>
  </si>
  <si>
    <t>브로콜리</t>
    <phoneticPr fontId="1" type="noConversion"/>
  </si>
  <si>
    <t>동초나물무침</t>
    <phoneticPr fontId="1" type="noConversion"/>
  </si>
  <si>
    <t>동초나물</t>
    <phoneticPr fontId="1" type="noConversion"/>
  </si>
  <si>
    <t>숙주나물무침</t>
    <phoneticPr fontId="1" type="noConversion"/>
  </si>
  <si>
    <t>청피망</t>
    <phoneticPr fontId="1" type="noConversion"/>
  </si>
  <si>
    <t>콩기름</t>
    <phoneticPr fontId="1" type="noConversion"/>
  </si>
  <si>
    <t>*겨울:멜론</t>
    <phoneticPr fontId="1" type="noConversion"/>
  </si>
  <si>
    <t>숙주나물</t>
    <phoneticPr fontId="1" type="noConversion"/>
  </si>
  <si>
    <t>*여름:수박</t>
    <phoneticPr fontId="1" type="noConversion"/>
  </si>
  <si>
    <t>구운김</t>
    <phoneticPr fontId="1" type="noConversion"/>
  </si>
  <si>
    <t>배추김치</t>
    <phoneticPr fontId="1" type="noConversion"/>
  </si>
  <si>
    <t>*도시락김1인1개</t>
    <phoneticPr fontId="1" type="noConversion"/>
  </si>
  <si>
    <t>딸기</t>
    <phoneticPr fontId="1" type="noConversion"/>
  </si>
  <si>
    <t>대추방울토마토</t>
    <phoneticPr fontId="1" type="noConversion"/>
  </si>
  <si>
    <t>(대체:귤)</t>
    <phoneticPr fontId="1" type="noConversion"/>
  </si>
  <si>
    <r>
      <rPr>
        <b/>
        <sz val="10"/>
        <color theme="1"/>
        <rFont val="함초롬돋움"/>
        <family val="1"/>
        <charset val="129"/>
      </rPr>
      <t>&lt;콩나물맑은국&gt;</t>
    </r>
    <r>
      <rPr>
        <sz val="10"/>
        <color theme="1"/>
        <rFont val="함초롬돋움"/>
        <family val="1"/>
        <charset val="129"/>
      </rPr>
      <t xml:space="preserve">
1. 육수: 큰멸치, 디포리, 다시마 
2. 대파 송송썰기, 콩나물과 썬대파를 넣고 국끊임
3. 육수에 가래떡, 야채넣고 끊이다가 물만두와 달걀물을 풀고 간을 한다</t>
    </r>
    <phoneticPr fontId="1" type="noConversion"/>
  </si>
  <si>
    <r>
      <rPr>
        <b/>
        <sz val="10"/>
        <color theme="1"/>
        <rFont val="함초롬돋움"/>
        <family val="1"/>
        <charset val="129"/>
      </rPr>
      <t>&lt;만둣국&gt;</t>
    </r>
    <r>
      <rPr>
        <sz val="10"/>
        <color theme="1"/>
        <rFont val="함초롬돋움"/>
        <family val="1"/>
        <charset val="129"/>
      </rPr>
      <t xml:space="preserve">
1. 육수: 큰멸치, 디포리, 다시마 *만두는 1인 4개
2. 대파 송송썰고, 애호박 부채꼴 또는 반달썰기, 무는 나박썰기, 달걀풀기
4. 육수에 야채넣고 끊이다가 물만두와 달걀물을 풀고 간을 한다</t>
    </r>
    <r>
      <rPr>
        <sz val="11"/>
        <color theme="1"/>
        <rFont val="맑은 고딕"/>
        <family val="2"/>
        <charset val="129"/>
        <scheme val="minor"/>
      </rPr>
      <t/>
    </r>
    <phoneticPr fontId="1" type="noConversion"/>
  </si>
  <si>
    <r>
      <rPr>
        <b/>
        <sz val="10"/>
        <color theme="1"/>
        <rFont val="함초롬돋움"/>
        <family val="1"/>
        <charset val="129"/>
      </rPr>
      <t>&lt;멸치국수&gt;</t>
    </r>
    <r>
      <rPr>
        <sz val="10"/>
        <color theme="1"/>
        <rFont val="함초롬돋움"/>
        <family val="1"/>
        <charset val="129"/>
      </rPr>
      <t xml:space="preserve">
1. 육수: 큰멸치, 디포리, 다시마, 조선무, 양파
2. 당근, 애호박, 표고버섯 채썰어 소금간하면서 볶기. 부추는 송송썰기. 달걀은 지단을 붙이거나 달걀물을 육수에 풀어 조리한다
3. 돼지고기는 갖은 양념하여 볶기
4. 국수는 삶아서 찬물에 여러 번 헹구어 사리를 만다음 육수를 붓고 위에 고명을 얹어준다</t>
    </r>
    <phoneticPr fontId="1" type="noConversion"/>
  </si>
  <si>
    <r>
      <rPr>
        <b/>
        <sz val="10"/>
        <color theme="1"/>
        <rFont val="함초롬돋움"/>
        <family val="1"/>
        <charset val="129"/>
      </rPr>
      <t>&lt;닭곰탕&gt;</t>
    </r>
    <r>
      <rPr>
        <sz val="10"/>
        <color theme="1"/>
        <rFont val="함초롬돋움"/>
        <family val="1"/>
        <charset val="129"/>
      </rPr>
      <t xml:space="preserve">
1. 육수: 닭을 깨끗이 씻어 마늘, 생강, 청주 등을 넣고 삶은 후 닭살을 발라내고 닭뼈를 넣고 푹 고아준다(기름기는 깨끗이 걷어내기)
2. 쪽파는 송송썰고 무는 채썰기
6. 찢은 닭살, 채썬무, 메밀가루물 등을 넣고 끊여주고 썬쪽파를 넣고 간을 한 후 한소끔 끊여준다</t>
    </r>
    <r>
      <rPr>
        <sz val="11"/>
        <color theme="1"/>
        <rFont val="맑은 고딕"/>
        <family val="2"/>
        <charset val="129"/>
        <scheme val="minor"/>
      </rPr>
      <t/>
    </r>
    <phoneticPr fontId="1" type="noConversion"/>
  </si>
  <si>
    <r>
      <rPr>
        <b/>
        <sz val="10"/>
        <color theme="1"/>
        <rFont val="함초롬돋움"/>
        <family val="1"/>
        <charset val="129"/>
      </rPr>
      <t>&lt;무채된장국&gt;</t>
    </r>
    <r>
      <rPr>
        <sz val="10"/>
        <color theme="1"/>
        <rFont val="함초롬돋움"/>
        <family val="1"/>
        <charset val="129"/>
      </rPr>
      <t xml:space="preserve">
1. 육수: 큰멸치, 디포리, 다시마
2. 무는 채썰기
3. 육수에 채썬무, 된장 등을 넣고 끊인다</t>
    </r>
    <phoneticPr fontId="1" type="noConversion"/>
  </si>
  <si>
    <r>
      <rPr>
        <b/>
        <sz val="10"/>
        <color theme="1"/>
        <rFont val="함초롬돋움"/>
        <family val="1"/>
        <charset val="129"/>
      </rPr>
      <t>&lt;마파두부&gt;</t>
    </r>
    <r>
      <rPr>
        <sz val="10"/>
        <color theme="1"/>
        <rFont val="함초롬돋움"/>
        <family val="1"/>
        <charset val="129"/>
      </rPr>
      <t xml:space="preserve">
1. 두부는 깍둑썰기하여 끊는물에 데쳐냄.
2. 돼지고기 밑간하기(청주,설탕,마늘,생강,후추,소금 등) </t>
    </r>
    <r>
      <rPr>
        <b/>
        <sz val="10"/>
        <color theme="1"/>
        <rFont val="함초롬돋움"/>
        <family val="1"/>
        <charset val="129"/>
      </rPr>
      <t>*돼지고기: 분쇄</t>
    </r>
    <r>
      <rPr>
        <sz val="10"/>
        <color theme="1"/>
        <rFont val="함초롬돋움"/>
        <family val="1"/>
        <charset val="129"/>
      </rPr>
      <t xml:space="preserve">
3. 파,양파, 홍고추는 잘게 썰어 팬에 식용유와 고춧기름을 두르고 볶다가 밑간한 돼지고기를 넣어 볶는다
4. 3)에 두부, 두반장소스, 고춧가루, 기타양념을 넣고 볶다가 전분물을 풀어 마무리 한다 </t>
    </r>
    <r>
      <rPr>
        <sz val="11"/>
        <color theme="1"/>
        <rFont val="맑은 고딕"/>
        <family val="2"/>
        <charset val="129"/>
        <scheme val="minor"/>
      </rPr>
      <t/>
    </r>
    <phoneticPr fontId="1" type="noConversion"/>
  </si>
  <si>
    <r>
      <rPr>
        <b/>
        <sz val="10"/>
        <color theme="1"/>
        <rFont val="함초롬돋움"/>
        <family val="1"/>
        <charset val="129"/>
      </rPr>
      <t>&lt;쇠고기메추리알장조림&gt;</t>
    </r>
    <r>
      <rPr>
        <sz val="10"/>
        <color theme="1"/>
        <rFont val="함초롬돋움"/>
        <family val="1"/>
        <charset val="129"/>
      </rPr>
      <t xml:space="preserve">
1. 쇠고기는 물에 담가 핏물을 빼고 메추리알은 세척한다
2. 양념장: 간장, 생강, 마늘, 청주, 후추, 물엿, 설탕 등 
3. 준비된 쇠고기와 메추리알, 양념장으로 조린다. 단 양념장을 3~4차례 나누어 얹어주면서 조린다
*간장을 미리 끊여서 사용하면 빛깔이 더 곱게 남</t>
    </r>
    <phoneticPr fontId="1" type="noConversion"/>
  </si>
  <si>
    <r>
      <rPr>
        <b/>
        <sz val="10"/>
        <color theme="1"/>
        <rFont val="함초롬돋움"/>
        <family val="1"/>
        <charset val="129"/>
      </rPr>
      <t>&lt;떡볶이&gt;</t>
    </r>
    <r>
      <rPr>
        <sz val="10"/>
        <color theme="1"/>
        <rFont val="함초롬돋움"/>
        <family val="1"/>
        <charset val="129"/>
      </rPr>
      <t xml:space="preserve">
1. 육수: 큰멸치, 다시마
2. 대파는 고운어슷썰기, 양배추 채썰기, 막대어묵 2~3등분하기
3. 육수에 떡과 썬어묵, 고추장, 갖은 양념을 넣고 끊이다가 야채를 넣고 조금 더 끊인다</t>
    </r>
    <phoneticPr fontId="1" type="noConversion"/>
  </si>
  <si>
    <r>
      <rPr>
        <b/>
        <sz val="10"/>
        <color theme="1"/>
        <rFont val="함초롬돋움"/>
        <family val="1"/>
        <charset val="129"/>
      </rPr>
      <t>&lt;삼치강정&gt;</t>
    </r>
    <r>
      <rPr>
        <sz val="10"/>
        <color theme="1"/>
        <rFont val="함초롬돋움"/>
        <family val="1"/>
        <charset val="129"/>
      </rPr>
      <t xml:space="preserve">
1. 삼치살은 한입크기로 썰어 간마늘, 간생강, 소금, 청주, 달걀물로 양념하고 전분과 튀김가루를 섞은 옷을 입혀 튀겨낸다
2. 소스: 간양파, 고추장, 케첩, 마늘 등 갖은 양념을 넣어 끊여준다
3. 튀겨낸 삼치살이 부서지지 않도록 양념소스와 혼합하여 배식한다
*땅콩가루를 위에 뿌려줘도 좋다</t>
    </r>
    <phoneticPr fontId="1" type="noConversion"/>
  </si>
  <si>
    <r>
      <rPr>
        <b/>
        <sz val="10"/>
        <color theme="1"/>
        <rFont val="함초롬돋움"/>
        <family val="1"/>
        <charset val="129"/>
      </rPr>
      <t>&lt;돼지갈비찜&gt;</t>
    </r>
    <r>
      <rPr>
        <sz val="10"/>
        <color theme="1"/>
        <rFont val="함초롬돋움"/>
        <family val="1"/>
        <charset val="129"/>
      </rPr>
      <t xml:space="preserve">
1. 돼지갈비는 물에 담가 핏물을 빼고 양파, 사과, 배는 갈아준다
2. 양념장: 간장, 물엿, 참기름, 맛술이나 청주, 간마늘, 양파즙, 사과즙, 배즙 등
3. 핏물뺀 돼지갈비에 양념장을 3~4차례 나누어 얹어가면서 찜을 하되 적당한 시기에 야채를 넣어 같이 찜을 한다
* 간장은 미리 끊여 사용하면 빛깔이 더 곱게 남</t>
    </r>
    <r>
      <rPr>
        <sz val="11"/>
        <color theme="1"/>
        <rFont val="맑은 고딕"/>
        <family val="2"/>
        <charset val="129"/>
        <scheme val="minor"/>
      </rPr>
      <t/>
    </r>
    <phoneticPr fontId="1" type="noConversion"/>
  </si>
  <si>
    <r>
      <rPr>
        <b/>
        <sz val="10"/>
        <color theme="1"/>
        <rFont val="함초롬돋움"/>
        <family val="1"/>
        <charset val="129"/>
      </rPr>
      <t>&lt;감자채볶음&gt;</t>
    </r>
    <r>
      <rPr>
        <sz val="10"/>
        <color theme="1"/>
        <rFont val="함초롬돋움"/>
        <family val="1"/>
        <charset val="129"/>
      </rPr>
      <t xml:space="preserve">
1. 감자, 청피망, 당근 모두 채썰기
2. 채썬 야채를 콩기름에 볶은 후 소금으로 간한다</t>
    </r>
    <r>
      <rPr>
        <sz val="11"/>
        <color theme="1"/>
        <rFont val="맑은 고딕"/>
        <family val="2"/>
        <charset val="129"/>
        <scheme val="minor"/>
      </rPr>
      <t/>
    </r>
    <phoneticPr fontId="1" type="noConversion"/>
  </si>
  <si>
    <r>
      <rPr>
        <b/>
        <sz val="10"/>
        <color theme="1"/>
        <rFont val="함초롬돋움"/>
        <family val="1"/>
        <charset val="129"/>
      </rPr>
      <t>&lt;브로콜리무침&gt;</t>
    </r>
    <r>
      <rPr>
        <sz val="10"/>
        <color theme="1"/>
        <rFont val="함초롬돋움"/>
        <family val="1"/>
        <charset val="129"/>
      </rPr>
      <t xml:space="preserve">
1. 브로콜리를 소금을 조금 넣어 데쳐서 적당크기로 썰기
3. 썬브로콜리에 간을하여 무친다
&lt;김구이&gt;
1. 8절8매 도시락김 1인 1개 제공</t>
    </r>
    <phoneticPr fontId="1" type="noConversion"/>
  </si>
  <si>
    <r>
      <rPr>
        <b/>
        <sz val="10"/>
        <color theme="1"/>
        <rFont val="함초롬돋움"/>
        <family val="1"/>
        <charset val="129"/>
      </rPr>
      <t>&lt;멜론&gt;</t>
    </r>
    <r>
      <rPr>
        <sz val="10"/>
        <color theme="1"/>
        <rFont val="함초롬돋움"/>
        <family val="1"/>
        <charset val="129"/>
      </rPr>
      <t xml:space="preserve">
1. 멜론은 1개당 40개로 자르고 1인 3개 제공</t>
    </r>
    <r>
      <rPr>
        <sz val="11"/>
        <color theme="1"/>
        <rFont val="맑은 고딕"/>
        <family val="2"/>
        <charset val="129"/>
        <scheme val="minor"/>
      </rPr>
      <t/>
    </r>
    <phoneticPr fontId="1" type="noConversion"/>
  </si>
  <si>
    <r>
      <rPr>
        <b/>
        <sz val="10"/>
        <color theme="1"/>
        <rFont val="함초롬돋움"/>
        <family val="1"/>
        <charset val="129"/>
      </rPr>
      <t>&lt;동초나물무침&gt;</t>
    </r>
    <r>
      <rPr>
        <sz val="10"/>
        <color theme="1"/>
        <rFont val="함초롬돋움"/>
        <family val="1"/>
        <charset val="129"/>
      </rPr>
      <t xml:space="preserve">
1. 동초는 데친후 잘게 썰어 양념하여 무친다</t>
    </r>
    <r>
      <rPr>
        <sz val="11"/>
        <color theme="1"/>
        <rFont val="맑은 고딕"/>
        <family val="2"/>
        <charset val="129"/>
        <scheme val="minor"/>
      </rPr>
      <t/>
    </r>
    <phoneticPr fontId="1" type="noConversion"/>
  </si>
  <si>
    <r>
      <rPr>
        <b/>
        <sz val="10"/>
        <color theme="1"/>
        <rFont val="함초롬돋움"/>
        <family val="1"/>
        <charset val="129"/>
      </rPr>
      <t>&lt;숙주나물무침&gt;</t>
    </r>
    <r>
      <rPr>
        <sz val="10"/>
        <color theme="1"/>
        <rFont val="함초롬돋움"/>
        <family val="1"/>
        <charset val="129"/>
      </rPr>
      <t xml:space="preserve">
1. 숙주는 살짝 데쳐내고 당근은 채썬 후 데쳐낸다
2. 데친 나물에 간을 한 후 무쳐낸다</t>
    </r>
    <r>
      <rPr>
        <sz val="11"/>
        <color theme="1"/>
        <rFont val="맑은 고딕"/>
        <family val="2"/>
        <charset val="129"/>
        <scheme val="minor"/>
      </rPr>
      <t/>
    </r>
    <phoneticPr fontId="1" type="noConversion"/>
  </si>
  <si>
    <t>감자채
볶음</t>
    <phoneticPr fontId="1" type="noConversion"/>
  </si>
  <si>
    <t>콩나물
맑은국</t>
    <phoneticPr fontId="1" type="noConversion"/>
  </si>
  <si>
    <t>쇠고기
메추리알조림</t>
    <phoneticPr fontId="1" type="noConversion"/>
  </si>
  <si>
    <t>멜론
(대체:
수박)</t>
    <phoneticPr fontId="1" type="noConversion"/>
  </si>
  <si>
    <t>무채
된장국</t>
    <phoneticPr fontId="1" type="noConversion"/>
  </si>
  <si>
    <t>*겨울: 딸기/ 여름:귤</t>
    <phoneticPr fontId="1" type="noConversion"/>
  </si>
  <si>
    <t>순두부
찌개</t>
    <phoneticPr fontId="1" type="noConversion"/>
  </si>
  <si>
    <t>달걀
야채찜</t>
    <phoneticPr fontId="1" type="noConversion"/>
  </si>
  <si>
    <t>핫도그</t>
  </si>
  <si>
    <t>요구르트</t>
    <phoneticPr fontId="1" type="noConversion"/>
  </si>
  <si>
    <t>과일
샐러드</t>
    <phoneticPr fontId="1" type="noConversion"/>
  </si>
  <si>
    <t>귤</t>
    <phoneticPr fontId="1" type="noConversion"/>
  </si>
  <si>
    <t>애호박
된장국</t>
    <phoneticPr fontId="1" type="noConversion"/>
  </si>
  <si>
    <t>포크
커틀렛</t>
    <phoneticPr fontId="1" type="noConversion"/>
  </si>
  <si>
    <r>
      <rPr>
        <b/>
        <sz val="10"/>
        <color theme="1"/>
        <rFont val="함초롬돋움"/>
        <family val="3"/>
        <charset val="129"/>
      </rPr>
      <t>&lt;팽이버섯국&gt;</t>
    </r>
    <r>
      <rPr>
        <sz val="10"/>
        <color theme="1"/>
        <rFont val="함초롬돋움"/>
        <family val="3"/>
        <charset val="129"/>
      </rPr>
      <t xml:space="preserve">
1.팽이버섯은 3cm, 두부는 사방 1.2cm, 쪽파는 송송 썬다.
2.멸치, 다시마, 양파, 무를 넣고 육수를 낸다.
3. 육수에 된장, 마늘로 간을 학고 두부, 팽이버섯, 쪽파를 넣어 한소끔 끓인다.</t>
    </r>
    <phoneticPr fontId="1" type="noConversion"/>
  </si>
  <si>
    <r>
      <rPr>
        <b/>
        <sz val="10"/>
        <color theme="1"/>
        <rFont val="함초롬돋움"/>
        <family val="3"/>
        <charset val="129"/>
      </rPr>
      <t>&lt;맥적&gt;</t>
    </r>
    <r>
      <rPr>
        <b/>
        <sz val="10"/>
        <color theme="1"/>
        <rFont val="함초롬돋움"/>
        <family val="1"/>
        <charset val="129"/>
      </rPr>
      <t xml:space="preserve">
</t>
    </r>
    <r>
      <rPr>
        <sz val="10"/>
        <color theme="1"/>
        <rFont val="함초롬돋움"/>
        <family val="1"/>
        <charset val="129"/>
      </rPr>
      <t>1. 돼지목살-1cm 두께로 썰어서 준비한다.(부드럽게 조리하려면 한쪽면만 살짝 눌러서 사용)
2. 분쇄한 양파, 마늘,생강,청주,후추,설탕, 된장, 소금을 혼합하여 양념장을 만들어 2/3만 고기에 넣고 재워 오븐에 1차 굽는다.
3. 나머지 양념장을 넣고 2차 구운 후 한입 크기로 자른다.
4. 1,2,3를 섞는다</t>
    </r>
    <phoneticPr fontId="1" type="noConversion"/>
  </si>
  <si>
    <r>
      <rPr>
        <b/>
        <sz val="10"/>
        <color theme="1"/>
        <rFont val="함초롬돋움"/>
        <family val="3"/>
        <charset val="129"/>
      </rPr>
      <t>&lt;쇠고기미역국&gt;</t>
    </r>
    <r>
      <rPr>
        <sz val="10"/>
        <color theme="1"/>
        <rFont val="함초롬돋움"/>
        <family val="1"/>
        <charset val="129"/>
      </rPr>
      <t xml:space="preserve">
1. 멸치, 다시마, 양파, 무, 대파를 넣고 육수를 낸다.
2. 쇠고기에 마늘, 청주, 후추, 참기름을 넣고 볶는다.
3. 미역은 찬물에 담가 불려 잘게 썰어 기름을 넣고 볶는다.
4. 육수에 쇠고기를 넣고 끓여 마늘, 국간장, 후추를 넣어 간을 하고 미역을 넣고 한소끔 끓인다.</t>
    </r>
    <phoneticPr fontId="1" type="noConversion"/>
  </si>
  <si>
    <r>
      <rPr>
        <b/>
        <sz val="10"/>
        <color theme="1"/>
        <rFont val="함초롬돋움"/>
        <family val="3"/>
        <charset val="129"/>
      </rPr>
      <t>&lt;자장면&gt;</t>
    </r>
    <r>
      <rPr>
        <sz val="10"/>
        <color theme="1"/>
        <rFont val="함초롬돋움"/>
        <family val="1"/>
        <charset val="129"/>
      </rPr>
      <t xml:space="preserve">
1. 감자, 양파, 당근, 양배추, 애호박은 작은 깍둑썰기 한다.
2. 기름을 두르고 자장소스를 넣고 볶는다.
3. 돼지고기에 청주, 생강, 마늘, 후추를 넣고 양념하여 볶다가 1의 채소를 넣고 볶는다.
4. 3에 자장소스를 넣고 어우러지게 볶아 물, 설탕을 넣고 끓인다. 국물이 끓으면 물전분을 넣고 농도와 간을 맞춘다
5. 면을 삶아 찬물에 헹군다.</t>
    </r>
    <phoneticPr fontId="1" type="noConversion"/>
  </si>
  <si>
    <r>
      <rPr>
        <b/>
        <sz val="10"/>
        <color theme="1"/>
        <rFont val="함초롬돋움"/>
        <family val="3"/>
        <charset val="129"/>
      </rPr>
      <t>&lt;감자수제비국&gt;</t>
    </r>
    <r>
      <rPr>
        <sz val="10"/>
        <color theme="1"/>
        <rFont val="함초롬돋움"/>
        <family val="1"/>
        <charset val="129"/>
      </rPr>
      <t xml:space="preserve">
1. 다시마,다시멸치,양파, 대파를 넣어서 육수를 만든다
2. 당근,애호박, 감자, 양파는 반달썰기, 대파는 어슷썰기 한다
3. 육수에 수제비, 감자, 당근, 애호박 순으로 넣어 끓여 국간장, 소금, 마늘, 후추를 넣고 간을 한 후 달걀물, 대파를 넣고 한소끔 끓인다.</t>
    </r>
    <phoneticPr fontId="1" type="noConversion"/>
  </si>
  <si>
    <r>
      <rPr>
        <b/>
        <sz val="10"/>
        <color theme="1"/>
        <rFont val="함초롬돋움"/>
        <family val="3"/>
        <charset val="129"/>
      </rPr>
      <t>&lt;어묵탕&gt;</t>
    </r>
    <r>
      <rPr>
        <sz val="10"/>
        <color theme="1"/>
        <rFont val="함초롬돋움"/>
        <family val="1"/>
        <charset val="129"/>
      </rPr>
      <t xml:space="preserve">
1.다시마, 멸치, 디포리, 양파를 넣 육수를 만들어 준다.
2.어묵은 어린이들이 먹기 좋은 크기로 잘라준다.
3.무는 껍질을 제거하고 2cm * 2cm크기로 썰고 파도1cm 길이호 썬다.
4.육수가 끓으면 어묵과 무를 넣고 한소끔 끓여 준 뒤 다진 마늘을 넣어준다.
5.4에 국 간장을 넣어 간을 맞춰주고 불을 끄기 전에 파를 넣어 완성한다.</t>
    </r>
    <phoneticPr fontId="1" type="noConversion"/>
  </si>
  <si>
    <r>
      <rPr>
        <b/>
        <sz val="10"/>
        <color theme="1"/>
        <rFont val="함초롬돋움"/>
        <family val="3"/>
        <charset val="129"/>
      </rPr>
      <t>&lt;순살닭강정&gt;</t>
    </r>
    <r>
      <rPr>
        <sz val="10"/>
        <color theme="1"/>
        <rFont val="함초롬돋움"/>
        <family val="1"/>
        <charset val="129"/>
      </rPr>
      <t xml:space="preserve">
1. 닭다리살은 마늘, 생강, 소금, 후추, 청주, 달걀을 넣고 간을 한다.
2. 1에 전분, 튀김가루를 넣어 튀김옷을 입혀서 튀긴다. 
3. 팬에 기름을 두르고 마늘을 볶다 생강, 분쇄한 사과, 양파, 고추장,. 케찹,설탕, 물엿, 마늘, 깨를 넣고 한번 끓인다. 
4. 끓인 소스에 튀겨진 닭을 버무린 후 깨를 뿌린다.</t>
    </r>
    <phoneticPr fontId="1" type="noConversion"/>
  </si>
  <si>
    <r>
      <rPr>
        <b/>
        <sz val="10"/>
        <color theme="1"/>
        <rFont val="함초롬돋움"/>
        <family val="3"/>
        <charset val="129"/>
      </rPr>
      <t>&lt;과일샐러드&gt;</t>
    </r>
    <r>
      <rPr>
        <sz val="10"/>
        <color theme="1"/>
        <rFont val="함초롬돋움"/>
        <family val="1"/>
        <charset val="129"/>
      </rPr>
      <t xml:space="preserve">
1. 과일을 소독한다. 
2. 껍질깍아서 냉장고에 넣어둔다 
3. 먹기직전 마요네즈에 버무린다.</t>
    </r>
    <phoneticPr fontId="1" type="noConversion"/>
  </si>
  <si>
    <r>
      <rPr>
        <b/>
        <sz val="10"/>
        <color theme="1"/>
        <rFont val="함초롬돋움"/>
        <family val="3"/>
        <charset val="129"/>
      </rPr>
      <t>&lt;애배추된장무침&gt;</t>
    </r>
    <r>
      <rPr>
        <sz val="10"/>
        <color theme="1"/>
        <rFont val="함초롬돋움"/>
        <family val="1"/>
        <charset val="129"/>
      </rPr>
      <t xml:space="preserve">
1. 데친 배추에 마늘, 참기름, 된장, 설탕, 참깨를 넣고 무친다.</t>
    </r>
    <phoneticPr fontId="1" type="noConversion"/>
  </si>
  <si>
    <r>
      <rPr>
        <b/>
        <sz val="10"/>
        <color theme="1"/>
        <rFont val="함초롬돋움"/>
        <family val="3"/>
        <charset val="129"/>
      </rPr>
      <t>&lt;고등어구이&gt;</t>
    </r>
    <r>
      <rPr>
        <sz val="10"/>
        <color theme="1"/>
        <rFont val="함초롬돋움"/>
        <family val="1"/>
        <charset val="129"/>
      </rPr>
      <t xml:space="preserve">
1. 고등어에 청주, 마늘, 생강을 넣고 양념하여 밀가루를 묻혀 굽는다.</t>
    </r>
    <phoneticPr fontId="1" type="noConversion"/>
  </si>
  <si>
    <r>
      <rPr>
        <b/>
        <sz val="10"/>
        <color theme="1"/>
        <rFont val="함초롬돋움"/>
        <family val="3"/>
        <charset val="129"/>
      </rPr>
      <t>&lt;군만두&gt;</t>
    </r>
    <r>
      <rPr>
        <sz val="10"/>
        <color theme="1"/>
        <rFont val="함초롬돋움"/>
        <family val="1"/>
        <charset val="129"/>
      </rPr>
      <t xml:space="preserve">
1. 팬에 기름을 살짝 두르고 구워낸다.</t>
    </r>
    <phoneticPr fontId="1" type="noConversion"/>
  </si>
  <si>
    <r>
      <rPr>
        <b/>
        <sz val="10"/>
        <color theme="1"/>
        <rFont val="함초롬돋움"/>
        <family val="3"/>
        <charset val="129"/>
      </rPr>
      <t>&lt;오징어떡볶음&gt;</t>
    </r>
    <r>
      <rPr>
        <sz val="10"/>
        <color theme="1"/>
        <rFont val="함초롬돋움"/>
        <family val="1"/>
        <charset val="129"/>
      </rPr>
      <t xml:space="preserve">
1. 오징어는 끓는 물에 살짝 데친 후 썬다.
2. 양배추, 양파, 당근은 채썬다.
3. 고추장, 마늘, 설탕, 간양파로 양념장을 만든다.
4. 2를 먼저 볶다가 1과 양념장을 넣고 볶는다.
5. 떡볶이떡을 넣고 살짝 더 볶은 후 참깨를 뿌린다.</t>
    </r>
    <phoneticPr fontId="1" type="noConversion"/>
  </si>
  <si>
    <r>
      <rPr>
        <b/>
        <sz val="10"/>
        <color theme="1"/>
        <rFont val="함초롬돋움"/>
        <family val="3"/>
        <charset val="129"/>
      </rPr>
      <t>&lt;유채나물무침&gt;</t>
    </r>
    <r>
      <rPr>
        <sz val="10"/>
        <color theme="1"/>
        <rFont val="함초롬돋움"/>
        <family val="1"/>
        <charset val="129"/>
      </rPr>
      <t xml:space="preserve">
1. 유채잎은 깨끗이 손질하여 데쳐낸후 찬물에 씻는다.
2. 데쳐낸 유채잎의 물기를 어느정도 짜내고 나서 적당한 크기로 자른다
3. 2에 간장.소금.참기름.참깨.마늘을 넣어 무친다.</t>
    </r>
    <phoneticPr fontId="1" type="noConversion"/>
  </si>
  <si>
    <r>
      <rPr>
        <b/>
        <sz val="10"/>
        <color theme="1"/>
        <rFont val="함초롬돋움"/>
        <family val="3"/>
        <charset val="129"/>
      </rPr>
      <t>&lt;도토리묵무침&gt;</t>
    </r>
    <r>
      <rPr>
        <sz val="10"/>
        <color theme="1"/>
        <rFont val="함초롬돋움"/>
        <family val="1"/>
        <charset val="129"/>
      </rPr>
      <t xml:space="preserve">
1.도토리묵-슬라이스 상태의 도토리묵을 2-3등분하여 오븐에서 데쳐낸 후 식힌다(끓는 물에 데쳐도 된다)이 상추 양파 -채썬다
2.오이, 당근-채썬다.
3.양념장-간장,고춧가루,깨, 설탕, 참기름등
4.배식직전에 1,2에 양념장을 넣어 무친다.</t>
    </r>
    <phoneticPr fontId="1" type="noConversion"/>
  </si>
  <si>
    <r>
      <rPr>
        <b/>
        <sz val="10"/>
        <color theme="1"/>
        <rFont val="함초롬돋움"/>
        <family val="3"/>
        <charset val="129"/>
      </rPr>
      <t>&lt;상추쌈&gt;</t>
    </r>
    <r>
      <rPr>
        <sz val="10"/>
        <color theme="1"/>
        <rFont val="함초롬돋움"/>
        <family val="1"/>
        <charset val="129"/>
      </rPr>
      <t xml:space="preserve">
1. 상추와 깻잎은 줄기부분을 다듬는다.
2. 양파는 분쇄한다.
3. 된장, 마늘, 참기름, 깨, 간양파를 넣고 쌈장을 만든다.</t>
    </r>
    <phoneticPr fontId="1" type="noConversion"/>
  </si>
  <si>
    <r>
      <rPr>
        <b/>
        <sz val="10"/>
        <color theme="1"/>
        <rFont val="함초롬돋움"/>
        <family val="3"/>
        <charset val="129"/>
      </rPr>
      <t>&lt;매운콩나물무침&gt;</t>
    </r>
    <r>
      <rPr>
        <sz val="10"/>
        <color theme="1"/>
        <rFont val="함초롬돋움"/>
        <family val="1"/>
        <charset val="129"/>
      </rPr>
      <t xml:space="preserve">
1. 콩나물은 깨끗이 씻어 준비한다.
2. 쪽파는 깨끗이 씻어 0.5cm길이로 썰어둔다.
3. 준비된 콩나물 끓는 물에 소금을 넣고 데우쳐 낸다.
4. 데우쳐낸 콩나물은 물기를 빼고 분량의 소금,  마늘, 참깨, 참기름, 파, 고춧가루를 넣고 무친다.</t>
    </r>
    <phoneticPr fontId="1" type="noConversion"/>
  </si>
  <si>
    <t>찹쌀</t>
    <phoneticPr fontId="1" type="noConversion"/>
  </si>
  <si>
    <t>기장</t>
    <phoneticPr fontId="1" type="noConversion"/>
  </si>
  <si>
    <t>애배추</t>
    <phoneticPr fontId="1" type="noConversion"/>
  </si>
  <si>
    <t>무</t>
    <phoneticPr fontId="1" type="noConversion"/>
  </si>
  <si>
    <t>양파</t>
    <phoneticPr fontId="1" type="noConversion"/>
  </si>
  <si>
    <t>대파</t>
    <phoneticPr fontId="1" type="noConversion"/>
  </si>
  <si>
    <t>청피망</t>
    <phoneticPr fontId="1" type="noConversion"/>
  </si>
  <si>
    <t>돼지뒷다리</t>
    <phoneticPr fontId="1" type="noConversion"/>
  </si>
  <si>
    <t>건다시마</t>
    <phoneticPr fontId="1" type="noConversion"/>
  </si>
  <si>
    <t>북어포</t>
    <phoneticPr fontId="1" type="noConversion"/>
  </si>
  <si>
    <t>쇠고기양지</t>
    <phoneticPr fontId="1" type="noConversion"/>
  </si>
  <si>
    <t>버터</t>
    <phoneticPr fontId="1" type="noConversion"/>
  </si>
  <si>
    <t>된장</t>
    <phoneticPr fontId="1" type="noConversion"/>
  </si>
  <si>
    <t>카레소스분말</t>
    <phoneticPr fontId="1" type="noConversion"/>
  </si>
  <si>
    <t>참기름</t>
    <phoneticPr fontId="1" type="noConversion"/>
  </si>
  <si>
    <t>국간장</t>
    <phoneticPr fontId="1" type="noConversion"/>
  </si>
  <si>
    <t>고추장</t>
    <phoneticPr fontId="1" type="noConversion"/>
  </si>
  <si>
    <t>소금</t>
    <phoneticPr fontId="1" type="noConversion"/>
  </si>
  <si>
    <t>돈육고추장불고기</t>
    <phoneticPr fontId="1" type="noConversion"/>
  </si>
  <si>
    <t>잡채</t>
    <phoneticPr fontId="1" type="noConversion"/>
  </si>
  <si>
    <t>당면</t>
    <phoneticPr fontId="1" type="noConversion"/>
  </si>
  <si>
    <t>설탕</t>
    <phoneticPr fontId="1" type="noConversion"/>
  </si>
  <si>
    <t>오이생채</t>
    <phoneticPr fontId="1" type="noConversion"/>
  </si>
  <si>
    <t>닭다리살</t>
    <phoneticPr fontId="1" type="noConversion"/>
  </si>
  <si>
    <t>시금치</t>
    <phoneticPr fontId="1" type="noConversion"/>
  </si>
  <si>
    <t>마늘</t>
    <phoneticPr fontId="1" type="noConversion"/>
  </si>
  <si>
    <t>냉동미트볼</t>
    <phoneticPr fontId="1" type="noConversion"/>
  </si>
  <si>
    <t>표고버섯</t>
    <phoneticPr fontId="1" type="noConversion"/>
  </si>
  <si>
    <t>고춧가루</t>
    <phoneticPr fontId="1" type="noConversion"/>
  </si>
  <si>
    <t>돼지앞다리</t>
    <phoneticPr fontId="1" type="noConversion"/>
  </si>
  <si>
    <t>돼지고기앞다리</t>
    <phoneticPr fontId="1" type="noConversion"/>
  </si>
  <si>
    <t>참깨</t>
    <phoneticPr fontId="1" type="noConversion"/>
  </si>
  <si>
    <t>미림</t>
    <phoneticPr fontId="1" type="noConversion"/>
  </si>
  <si>
    <t>청주</t>
    <phoneticPr fontId="1" type="noConversion"/>
  </si>
  <si>
    <t>감귤쥬스</t>
    <phoneticPr fontId="1" type="noConversion"/>
  </si>
  <si>
    <t>식용유</t>
    <phoneticPr fontId="1" type="noConversion"/>
  </si>
  <si>
    <t>멸치아몬드볶음</t>
    <phoneticPr fontId="1" type="noConversion"/>
  </si>
  <si>
    <t>콩나물</t>
    <phoneticPr fontId="1" type="noConversion"/>
  </si>
  <si>
    <t>아몬드</t>
    <phoneticPr fontId="1" type="noConversion"/>
  </si>
  <si>
    <t>감귤</t>
    <phoneticPr fontId="1" type="noConversion"/>
  </si>
  <si>
    <t>잔멸치</t>
    <phoneticPr fontId="1" type="noConversion"/>
  </si>
  <si>
    <t>콩기름</t>
    <phoneticPr fontId="1" type="noConversion"/>
  </si>
  <si>
    <t>두부조림</t>
    <phoneticPr fontId="1" type="noConversion"/>
  </si>
  <si>
    <t>두부</t>
    <phoneticPr fontId="1" type="noConversion"/>
  </si>
  <si>
    <t>큰멸치</t>
    <phoneticPr fontId="1" type="noConversion"/>
  </si>
  <si>
    <t>양조간장</t>
    <phoneticPr fontId="1" type="noConversion"/>
  </si>
  <si>
    <t>식재료</t>
    <phoneticPr fontId="1" type="noConversion"/>
  </si>
  <si>
    <t>식재료</t>
    <phoneticPr fontId="1" type="noConversion"/>
  </si>
  <si>
    <t>식재료</t>
    <phoneticPr fontId="1" type="noConversion"/>
  </si>
  <si>
    <t>새우살
미역국</t>
    <phoneticPr fontId="1" type="noConversion"/>
  </si>
  <si>
    <t>쇠고기
된장찌개</t>
    <phoneticPr fontId="1" type="noConversion"/>
  </si>
  <si>
    <t>카레
라이스</t>
    <phoneticPr fontId="1" type="noConversion"/>
  </si>
  <si>
    <t>배추
된장국</t>
    <phoneticPr fontId="1" type="noConversion"/>
  </si>
  <si>
    <t>닭살
감자조림</t>
    <phoneticPr fontId="1" type="noConversion"/>
  </si>
  <si>
    <t>미트볼
떡조림</t>
    <phoneticPr fontId="1" type="noConversion"/>
  </si>
  <si>
    <t>북어포
무국</t>
    <phoneticPr fontId="1" type="noConversion"/>
  </si>
  <si>
    <r>
      <rPr>
        <b/>
        <sz val="10"/>
        <color theme="1"/>
        <rFont val="함초롬돋움"/>
        <family val="3"/>
        <charset val="129"/>
      </rPr>
      <t>&lt;새우살미역국&gt;</t>
    </r>
    <r>
      <rPr>
        <sz val="10"/>
        <color theme="1"/>
        <rFont val="함초롬돋움"/>
        <family val="3"/>
        <charset val="129"/>
      </rPr>
      <t xml:space="preserve">
1. 육수는 무,양파,다시멸치를 이용한다
2. 새우살은 흐르는 소금물에 씻는다
3. 미역을 물에 불려 잘게  자른다
4 1에 2를 넣고 소금으로 간한다.</t>
    </r>
    <phoneticPr fontId="1" type="noConversion"/>
  </si>
  <si>
    <r>
      <rPr>
        <b/>
        <sz val="10"/>
        <color theme="1"/>
        <rFont val="함초롬돋움"/>
        <family val="3"/>
        <charset val="129"/>
      </rPr>
      <t>&lt;돼지고기불고기&gt;</t>
    </r>
    <r>
      <rPr>
        <sz val="10"/>
        <color theme="1"/>
        <rFont val="함초롬돋움"/>
        <family val="3"/>
        <charset val="129"/>
      </rPr>
      <t xml:space="preserve">
1. 돼지고기는 양념장(된장, 고추장, 사과, 고춧가루, 마늘, 생강, 설탕, 물엿, 청주, 참기름 등)을 만들어 재워둔다.
* 전분을 물에 풀어서 양념장에 넣어준다.
2. 양파는 굵은 채, 당근은 나박, 대파는 어슷썰어 준비한다.
3. 돼지고기를 볶다가 야채를 넣어 골고루 볶아줌.</t>
    </r>
    <phoneticPr fontId="1" type="noConversion"/>
  </si>
  <si>
    <r>
      <rPr>
        <b/>
        <sz val="10"/>
        <color theme="1"/>
        <rFont val="함초롬돋움"/>
        <family val="3"/>
        <charset val="129"/>
      </rPr>
      <t>&lt;상추쌈&gt;</t>
    </r>
    <r>
      <rPr>
        <sz val="10"/>
        <color theme="1"/>
        <rFont val="함초롬돋움"/>
        <family val="3"/>
        <charset val="129"/>
      </rPr>
      <t xml:space="preserve">
1.상추,깻잎은 세척 소독후 헹굼 씻어 둔다.
2.양파,대파는 씻어서 곱게 다진다.3.된장에 2와 양념들을 넣고 양념된장을 만들어 1과 같이 배식한다.</t>
    </r>
    <phoneticPr fontId="1" type="noConversion"/>
  </si>
  <si>
    <r>
      <rPr>
        <b/>
        <sz val="10"/>
        <color theme="1"/>
        <rFont val="함초롬돋움"/>
        <family val="3"/>
        <charset val="129"/>
      </rPr>
      <t>&lt;쇠고기된장찌개&gt;</t>
    </r>
    <r>
      <rPr>
        <sz val="10"/>
        <color theme="1"/>
        <rFont val="함초롬돋움"/>
        <family val="3"/>
        <charset val="129"/>
      </rPr>
      <t xml:space="preserve">
1. 쇠고기,  마늘 고추가루 등으로 밑간을 해서 둔다.
2. 감자, 애호박, 양파, 두부는 깍둑썰어 준비하고 풋고추는 잘게 어슷썰어둔다.
3. 쇠고기를 볶다가  물을넣어 끓으면 된장,고추가루를 풀고 끓이고 2의 재료를 넣어 끓임.</t>
    </r>
    <phoneticPr fontId="1" type="noConversion"/>
  </si>
  <si>
    <r>
      <rPr>
        <b/>
        <sz val="10"/>
        <color theme="1"/>
        <rFont val="함초롬돋움"/>
        <family val="3"/>
        <charset val="129"/>
      </rPr>
      <t>&lt;잡채&gt;</t>
    </r>
    <r>
      <rPr>
        <sz val="10"/>
        <color theme="1"/>
        <rFont val="함초롬돋움"/>
        <family val="3"/>
        <charset val="129"/>
      </rPr>
      <t xml:space="preserve">
1.시금치는 살짝 데친다.
  표고버섯은 물에 불려 채썬후 볶는다. 
2.피망, 당근,양파 채썰어 볶아 내고
3.당면은 끓는 물에 삶아 놓는다.
4.1),2),3)의 재료를 섞고 갖은 양념(간장,소금,설탕,참기름,깨)을 하여 무친다.</t>
    </r>
    <phoneticPr fontId="1" type="noConversion"/>
  </si>
  <si>
    <r>
      <rPr>
        <b/>
        <sz val="10"/>
        <color theme="1"/>
        <rFont val="함초롬돋움"/>
        <family val="3"/>
        <charset val="129"/>
      </rPr>
      <t>&lt;카레라이스&gt;</t>
    </r>
    <r>
      <rPr>
        <sz val="10"/>
        <color theme="1"/>
        <rFont val="함초롬돋움"/>
        <family val="3"/>
        <charset val="129"/>
      </rPr>
      <t xml:space="preserve">
1.쌀,찹쌀을 씻어 밥 짖는다.(완두콩 추가시 끓는 소금물에 데쳐 밥짖는다.)
2.당근,감자,양파,피망은 깍뚝썰기한다.
3.2와 돼지고기를 버터로 볶은후 물부어 끓인다.
4.카레분을 찬물에 찰풀어 놓는다.
5.3에 4를 부어 끓여 간한다</t>
    </r>
    <phoneticPr fontId="1" type="noConversion"/>
  </si>
  <si>
    <r>
      <rPr>
        <b/>
        <sz val="10"/>
        <color theme="1"/>
        <rFont val="함초롬돋움"/>
        <family val="3"/>
        <charset val="129"/>
      </rPr>
      <t>&lt;오이생채&gt;</t>
    </r>
    <r>
      <rPr>
        <sz val="10"/>
        <color theme="1"/>
        <rFont val="함초롬돋움"/>
        <family val="3"/>
        <charset val="129"/>
      </rPr>
      <t xml:space="preserve">
1.오이는 소금으로 문지른후 씻어 염소소독액에 5분간 담군 후 헹군다.
3.오이는 반달모양 두껍게 어슷썬다
4.양념(마늘,고추가루,설탕,물엿,참깨,참기름,식초)
5 오이에 양념을 넣고 버무린다.</t>
    </r>
    <phoneticPr fontId="1" type="noConversion"/>
  </si>
  <si>
    <r>
      <rPr>
        <b/>
        <sz val="10"/>
        <color theme="1"/>
        <rFont val="함초롬돋움"/>
        <family val="3"/>
        <charset val="129"/>
      </rPr>
      <t>&lt;배추된장국&gt;</t>
    </r>
    <r>
      <rPr>
        <sz val="10"/>
        <color theme="1"/>
        <rFont val="함초롬돋움"/>
        <family val="3"/>
        <charset val="129"/>
      </rPr>
      <t xml:space="preserve">
1. 멸치(굵은멸치)와  다시마를 넣고 끓인다.
2. 얼가리배추는 깨끗이 씻은 뒤 데쳐낸다.(얼가리배추를 데치지 않고 직접 넣어서 끓여도됨)
3. 1번이 끓으면 멸치와 다시마를 건져내고 얼가리배추를 넣고 끓인다
4. 된장, 마늘을 넣고 간을 한다.</t>
    </r>
    <phoneticPr fontId="1" type="noConversion"/>
  </si>
  <si>
    <r>
      <rPr>
        <b/>
        <sz val="10"/>
        <color theme="1"/>
        <rFont val="함초롬돋움"/>
        <family val="3"/>
        <charset val="129"/>
      </rPr>
      <t>&lt;닭살감자조림&gt;</t>
    </r>
    <r>
      <rPr>
        <sz val="10"/>
        <color theme="1"/>
        <rFont val="함초롬돋움"/>
        <family val="3"/>
        <charset val="129"/>
      </rPr>
      <t xml:space="preserve">
1. 닭다리살은 깨끗이 씻고 감자는 굵게, 당근. 피망은 작게 썬다.
2. 간장, 물엿, 마늘, 식용유, 생강, 청주, 고추가루로 양념간장을 만든후 
3. 닭에 양념장을 넣어 밑간한후 조리다가 야채를 넣어 다시한번 조린다
4. 참기름으로 마무리한다.</t>
    </r>
    <phoneticPr fontId="1" type="noConversion"/>
  </si>
  <si>
    <r>
      <rPr>
        <b/>
        <sz val="10"/>
        <color theme="1"/>
        <rFont val="함초롬돋움"/>
        <family val="3"/>
        <charset val="129"/>
      </rPr>
      <t>&lt;콩나물무침&gt;</t>
    </r>
    <r>
      <rPr>
        <sz val="10"/>
        <color theme="1"/>
        <rFont val="함초롬돋움"/>
        <family val="3"/>
        <charset val="129"/>
      </rPr>
      <t xml:space="preserve">
1. 콩나물은 데친다
2. 참기름, 참깨 ,소금으로 무쳐냄</t>
    </r>
    <phoneticPr fontId="1" type="noConversion"/>
  </si>
  <si>
    <r>
      <rPr>
        <b/>
        <sz val="10"/>
        <color theme="1"/>
        <rFont val="함초롬돋움"/>
        <family val="3"/>
        <charset val="129"/>
      </rPr>
      <t>&lt;북어포무국&gt;</t>
    </r>
    <r>
      <rPr>
        <sz val="10"/>
        <color theme="1"/>
        <rFont val="함초롬돋움"/>
        <family val="3"/>
        <charset val="129"/>
      </rPr>
      <t xml:space="preserve">
1.북어포(명태포)는 참기름에 볶다가 물을 넣고 끓인다.
2.파는 송송썰기한다.
3.무를 넣고 끓인다.
4.대파를 넣고 불을 끈다.
</t>
    </r>
    <phoneticPr fontId="1" type="noConversion"/>
  </si>
  <si>
    <r>
      <rPr>
        <b/>
        <sz val="10"/>
        <color theme="1"/>
        <rFont val="함초롬돋움"/>
        <family val="3"/>
        <charset val="129"/>
      </rPr>
      <t>&lt;미트볼떡조림&gt;</t>
    </r>
    <r>
      <rPr>
        <sz val="10"/>
        <color theme="1"/>
        <rFont val="함초롬돋움"/>
        <family val="3"/>
        <charset val="129"/>
      </rPr>
      <t xml:space="preserve">
1. 냉동 미트볼은 오븐에 익힌다.
2떡볶이 떡은 세척후 오븐에 살짝 익혀 놓는다
3. 토마토케첩과 우스터소스, 물엿으로 소스를 만들어 미트볼과 떡볶이 떡을 버무려 낸다.</t>
    </r>
    <phoneticPr fontId="1" type="noConversion"/>
  </si>
  <si>
    <r>
      <rPr>
        <b/>
        <sz val="10"/>
        <color theme="1"/>
        <rFont val="함초롬돋움"/>
        <family val="3"/>
        <charset val="129"/>
      </rPr>
      <t>&lt;시금치나물무침&gt;</t>
    </r>
    <r>
      <rPr>
        <sz val="10"/>
        <color theme="1"/>
        <rFont val="함초롬돋움"/>
        <family val="3"/>
        <charset val="129"/>
      </rPr>
      <t xml:space="preserve">
1.시금치는 깨끗이 씻어 소금물에 데친다
2.마늘 ,참기름,참깨,소금을 넣어 무침다.</t>
    </r>
    <phoneticPr fontId="1" type="noConversion"/>
  </si>
  <si>
    <t>콩나물
무침</t>
    <phoneticPr fontId="1" type="noConversion"/>
  </si>
  <si>
    <t>시금치
나물무침</t>
    <phoneticPr fontId="1" type="noConversion"/>
  </si>
  <si>
    <t>새우살(냉동)</t>
    <phoneticPr fontId="1" type="noConversion"/>
  </si>
  <si>
    <t>&lt;1주식단&gt;</t>
    <phoneticPr fontId="1" type="noConversion"/>
  </si>
  <si>
    <t>&lt;2주식단&gt;</t>
    <phoneticPr fontId="1" type="noConversion"/>
  </si>
  <si>
    <t>순살닭
튀김양념</t>
    <phoneticPr fontId="1" type="noConversion"/>
  </si>
  <si>
    <r>
      <rPr>
        <b/>
        <sz val="10"/>
        <color theme="1"/>
        <rFont val="함초롬돋움"/>
        <family val="3"/>
        <charset val="129"/>
      </rPr>
      <t>&lt;멸치아몬드볶음</t>
    </r>
    <r>
      <rPr>
        <sz val="10"/>
        <color theme="1"/>
        <rFont val="함초롬돋움"/>
        <family val="3"/>
        <charset val="129"/>
      </rPr>
      <t xml:space="preserve">&gt;
1.멸치는티를고르고.
2.멸치,아몬드는각각볶아서섞는다.
</t>
    </r>
    <phoneticPr fontId="1" type="noConversion"/>
  </si>
  <si>
    <t>건국수(소면)</t>
    <phoneticPr fontId="1" type="noConversion"/>
  </si>
  <si>
    <t>1인량
(g)</t>
    <phoneticPr fontId="1" type="noConversion"/>
  </si>
  <si>
    <t>소요량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</si>
</sst>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quot;/&quot;d;@"/>
    <numFmt numFmtId="177" formatCode="0.0"/>
    <numFmt numFmtId="178" formatCode="0.00_ "/>
  </numFmts>
  <fonts count="17">
    <font>
      <sz val="11"/>
      <color theme="1"/>
      <name val="맑은 고딕"/>
      <family val="2"/>
      <charset val="129"/>
      <scheme val="minor"/>
    </font>
    <font>
      <sz val="8"/>
      <name val="맑은 고딕"/>
      <family val="2"/>
      <charset val="129"/>
      <scheme val="minor"/>
    </font>
    <font>
      <sz val="11"/>
      <color theme="1"/>
      <name val="함초롬돋움"/>
      <family val="1"/>
      <charset val="129"/>
    </font>
    <font>
      <sz val="10"/>
      <color theme="1"/>
      <name val="함초롬돋움"/>
      <family val="1"/>
      <charset val="129"/>
    </font>
    <font>
      <sz val="14"/>
      <color theme="1"/>
      <name val="함초롬돋움"/>
      <family val="1"/>
      <charset val="129"/>
    </font>
    <font>
      <b/>
      <sz val="11"/>
      <color theme="1"/>
      <name val="함초롬돋움"/>
      <family val="1"/>
      <charset val="129"/>
    </font>
    <font>
      <b/>
      <sz val="10"/>
      <color theme="1"/>
      <name val="함초롬돋움"/>
      <family val="1"/>
      <charset val="129"/>
    </font>
    <font>
      <b/>
      <sz val="11"/>
      <color indexed="81"/>
      <name val="맑은 고딕"/>
      <family val="3"/>
      <charset val="129"/>
    </font>
    <font>
      <sz val="10"/>
      <color theme="1"/>
      <name val="함초롬돋움"/>
      <family val="3"/>
      <charset val="129"/>
    </font>
    <font>
      <b/>
      <sz val="10"/>
      <color theme="1"/>
      <name val="함초롬돋움"/>
      <family val="3"/>
      <charset val="129"/>
    </font>
    <font>
      <sz val="8"/>
      <color theme="1"/>
      <name val="함초롬돋움"/>
      <family val="1"/>
      <charset val="129"/>
    </font>
    <font>
      <sz val="14"/>
      <color theme="1"/>
      <name val="경기천년제목 Medium"/>
      <family val="1"/>
      <charset val="129"/>
    </font>
    <font>
      <sz val="12"/>
      <color theme="1"/>
      <name val="함초롬돋움"/>
      <family val="3"/>
      <charset val="129"/>
    </font>
    <font>
      <b/>
      <sz val="12"/>
      <color theme="1"/>
      <name val="함초롬돋움"/>
      <family val="3"/>
      <charset val="129"/>
    </font>
    <font>
      <sz val="12"/>
      <color theme="1"/>
      <name val="경기천년제목V Bold"/>
      <family val="1"/>
      <charset val="129"/>
    </font>
    <font>
      <sz val="10"/>
      <color rgb="FF0000FF"/>
      <name val="함초롬돋움"/>
      <family val="1"/>
      <charset val="129"/>
    </font>
    <font>
      <sz val="10"/>
      <color rgb="FF0000FF"/>
      <name val="함초롬돋움"/>
      <family val="3"/>
      <charset val="129"/>
    </font>
  </fonts>
  <fills count="8">
    <fill>
      <patternFill patternType="none"/>
    </fill>
    <fill>
      <patternFill patternType="gray125"/>
    </fill>
    <fill>
      <patternFill patternType="solid">
        <fgColor rgb="FFFFFFCC"/>
        <bgColor indexed="64"/>
      </patternFill>
    </fill>
    <fill>
      <patternFill patternType="solid">
        <fgColor rgb="FFCCFF66"/>
        <bgColor indexed="64"/>
      </patternFill>
    </fill>
    <fill>
      <patternFill patternType="solid">
        <fgColor rgb="FF99FF99"/>
        <bgColor indexed="64"/>
      </patternFill>
    </fill>
    <fill>
      <patternFill patternType="solid">
        <fgColor rgb="FF99FFCC"/>
        <bgColor indexed="64"/>
      </patternFill>
    </fill>
    <fill>
      <patternFill patternType="solid">
        <fgColor rgb="FF66FF99"/>
        <bgColor indexed="64"/>
      </patternFill>
    </fill>
    <fill>
      <patternFill patternType="solid">
        <fgColor rgb="FFFFFF00"/>
        <bgColor indexed="64"/>
      </patternFill>
    </fill>
  </fills>
  <borders count="7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right/>
      <top style="thin">
        <color auto="1"/>
      </top>
      <bottom style="thin">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thin">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style="hair">
        <color auto="1"/>
      </top>
      <bottom/>
      <diagonal/>
    </border>
    <border>
      <left/>
      <right style="hair">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style="hair">
        <color auto="1"/>
      </top>
      <bottom style="thin">
        <color auto="1"/>
      </bottom>
      <diagonal/>
    </border>
    <border>
      <left/>
      <right/>
      <top style="hair">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thin">
        <color auto="1"/>
      </right>
      <top style="thin">
        <color auto="1"/>
      </top>
      <bottom/>
      <diagonal/>
    </border>
    <border>
      <left style="hair">
        <color auto="1"/>
      </left>
      <right/>
      <top/>
      <bottom style="hair">
        <color auto="1"/>
      </bottom>
      <diagonal/>
    </border>
    <border>
      <left style="thin">
        <color auto="1"/>
      </left>
      <right style="hair">
        <color auto="1"/>
      </right>
      <top/>
      <bottom style="hair">
        <color auto="1"/>
      </bottom>
      <diagonal/>
    </border>
    <border>
      <left/>
      <right style="hair">
        <color auto="1"/>
      </right>
      <top/>
      <bottom style="hair">
        <color auto="1"/>
      </bottom>
      <diagonal/>
    </border>
    <border>
      <left style="hair">
        <color auto="1"/>
      </left>
      <right/>
      <top style="hair">
        <color auto="1"/>
      </top>
      <bottom/>
      <diagonal/>
    </border>
    <border>
      <left style="thin">
        <color auto="1"/>
      </left>
      <right style="thin">
        <color auto="1"/>
      </right>
      <top style="thin">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255">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16" xfId="0" applyFont="1" applyBorder="1" applyAlignment="1">
      <alignment horizontal="center" vertical="center" wrapText="1" shrinkToFi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2" xfId="0" applyFont="1" applyBorder="1" applyAlignment="1">
      <alignment horizontal="center" vertical="center" wrapText="1" shrinkToFit="1"/>
    </xf>
    <xf numFmtId="0" fontId="3" fillId="0" borderId="0" xfId="0" applyFont="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wrapText="1"/>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8" xfId="0" applyFont="1" applyBorder="1" applyAlignment="1">
      <alignment vertical="center" wrapText="1"/>
    </xf>
    <xf numFmtId="2" fontId="3" fillId="0" borderId="0" xfId="0" applyNumberFormat="1" applyFont="1" applyAlignment="1">
      <alignment horizontal="center" vertical="center"/>
    </xf>
    <xf numFmtId="0" fontId="3" fillId="0" borderId="43" xfId="0" applyFont="1" applyBorder="1" applyAlignment="1">
      <alignment horizontal="center" vertical="center"/>
    </xf>
    <xf numFmtId="0" fontId="8" fillId="0" borderId="8" xfId="0" applyFont="1" applyBorder="1" applyAlignment="1">
      <alignment horizontal="center" vertical="center"/>
    </xf>
    <xf numFmtId="0" fontId="3" fillId="0" borderId="18" xfId="0" applyFont="1" applyBorder="1" applyAlignment="1">
      <alignment vertical="center"/>
    </xf>
    <xf numFmtId="0" fontId="6" fillId="0" borderId="15"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center" vertical="center"/>
    </xf>
    <xf numFmtId="0" fontId="3" fillId="0" borderId="52" xfId="0" applyFont="1" applyBorder="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vertical="center"/>
    </xf>
    <xf numFmtId="0" fontId="3" fillId="0" borderId="5" xfId="0" applyFont="1" applyBorder="1" applyAlignment="1">
      <alignment horizontal="center" vertical="top" wrapText="1"/>
    </xf>
    <xf numFmtId="0" fontId="3" fillId="0" borderId="8" xfId="0" applyFont="1" applyBorder="1" applyAlignment="1">
      <alignment horizontal="center" vertical="top" wrapText="1"/>
    </xf>
    <xf numFmtId="0" fontId="12" fillId="0" borderId="0" xfId="0" applyFont="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1" fontId="13" fillId="7" borderId="17" xfId="0" applyNumberFormat="1" applyFont="1" applyFill="1" applyBorder="1" applyAlignment="1">
      <alignment horizontal="center" vertical="center" shrinkToFit="1"/>
    </xf>
    <xf numFmtId="1" fontId="13" fillId="7" borderId="23" xfId="0" applyNumberFormat="1" applyFont="1" applyFill="1" applyBorder="1" applyAlignment="1">
      <alignment horizontal="center" vertical="center" shrinkToFit="1"/>
    </xf>
    <xf numFmtId="0" fontId="3" fillId="0" borderId="8" xfId="0" applyFont="1" applyBorder="1" applyAlignment="1">
      <alignment vertical="center"/>
    </xf>
    <xf numFmtId="0" fontId="3" fillId="0" borderId="54" xfId="0" applyFont="1" applyBorder="1" applyAlignment="1">
      <alignment horizontal="center" vertical="center" wrapText="1" shrinkToFit="1"/>
    </xf>
    <xf numFmtId="0" fontId="3" fillId="0" borderId="54" xfId="0" applyFont="1" applyBorder="1" applyAlignment="1">
      <alignment horizontal="center" vertical="center"/>
    </xf>
    <xf numFmtId="0" fontId="3" fillId="0" borderId="39" xfId="0" applyFont="1" applyBorder="1" applyAlignment="1">
      <alignment horizontal="center" vertical="top" wrapText="1"/>
    </xf>
    <xf numFmtId="0" fontId="3" fillId="0" borderId="62" xfId="0" applyFont="1" applyBorder="1" applyAlignment="1">
      <alignment horizontal="center" vertical="center"/>
    </xf>
    <xf numFmtId="0" fontId="3" fillId="0" borderId="37" xfId="0" applyFont="1" applyBorder="1" applyAlignment="1">
      <alignment horizontal="center" vertical="top" wrapText="1"/>
    </xf>
    <xf numFmtId="0" fontId="3" fillId="0" borderId="5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9" xfId="0" applyFont="1" applyBorder="1" applyAlignment="1">
      <alignment vertical="center"/>
    </xf>
    <xf numFmtId="0" fontId="3" fillId="0" borderId="39" xfId="0" applyFont="1" applyBorder="1" applyAlignment="1">
      <alignment vertical="center" wrapText="1"/>
    </xf>
    <xf numFmtId="0" fontId="3" fillId="0" borderId="15" xfId="0" applyFont="1" applyBorder="1" applyAlignment="1">
      <alignment horizontal="left" vertical="top" wrapText="1"/>
    </xf>
    <xf numFmtId="0" fontId="3" fillId="0" borderId="16" xfId="0" applyFont="1" applyBorder="1" applyAlignment="1">
      <alignment horizontal="center" vertical="top" wrapText="1"/>
    </xf>
    <xf numFmtId="0" fontId="3" fillId="0" borderId="52" xfId="0" applyFont="1" applyBorder="1" applyAlignment="1">
      <alignment horizontal="left" vertical="top" wrapText="1"/>
    </xf>
    <xf numFmtId="0" fontId="3" fillId="0" borderId="49"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1" fontId="13" fillId="7" borderId="53" xfId="0" applyNumberFormat="1" applyFont="1" applyFill="1" applyBorder="1" applyAlignment="1">
      <alignment horizontal="center" vertical="center" shrinkToFit="1"/>
    </xf>
    <xf numFmtId="0" fontId="3" fillId="0" borderId="1" xfId="0" applyFont="1" applyBorder="1" applyAlignment="1">
      <alignment horizontal="center" vertical="center" wrapText="1" shrinkToFit="1"/>
    </xf>
    <xf numFmtId="1" fontId="13" fillId="7" borderId="1" xfId="0" applyNumberFormat="1" applyFont="1" applyFill="1" applyBorder="1" applyAlignment="1">
      <alignment horizontal="center" vertical="center" shrinkToFit="1"/>
    </xf>
    <xf numFmtId="0" fontId="3" fillId="0" borderId="61" xfId="0" applyFont="1" applyBorder="1" applyAlignment="1">
      <alignment horizontal="center" vertical="center"/>
    </xf>
    <xf numFmtId="0" fontId="3" fillId="0" borderId="67" xfId="0" applyFont="1" applyBorder="1" applyAlignment="1">
      <alignment horizontal="center" vertical="center"/>
    </xf>
    <xf numFmtId="0" fontId="3" fillId="0" borderId="67"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31" xfId="0" applyFont="1" applyBorder="1" applyAlignment="1">
      <alignment vertical="center" wrapText="1"/>
    </xf>
    <xf numFmtId="0" fontId="3" fillId="0" borderId="67" xfId="0" applyFont="1" applyBorder="1" applyAlignment="1">
      <alignment vertical="center"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lignment horizontal="center" vertical="center" wrapText="1"/>
    </xf>
    <xf numFmtId="0" fontId="3" fillId="0" borderId="8" xfId="0" applyFont="1" applyBorder="1" applyAlignment="1">
      <alignment horizontal="left" vertical="center" wrapText="1"/>
    </xf>
    <xf numFmtId="177" fontId="3" fillId="0" borderId="8" xfId="0" applyNumberFormat="1" applyFont="1" applyBorder="1" applyAlignment="1">
      <alignment vertical="center"/>
    </xf>
    <xf numFmtId="0" fontId="3" fillId="0" borderId="39"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2" xfId="0" applyFont="1" applyBorder="1" applyAlignment="1">
      <alignment horizontal="center" vertical="center" shrinkToFit="1"/>
    </xf>
    <xf numFmtId="1" fontId="13" fillId="7" borderId="56" xfId="0" applyNumberFormat="1" applyFont="1" applyFill="1" applyBorder="1" applyAlignment="1">
      <alignment horizontal="center" vertical="center" shrinkToFit="1"/>
    </xf>
    <xf numFmtId="0" fontId="3" fillId="0" borderId="10" xfId="0" applyFont="1" applyBorder="1" applyAlignment="1">
      <alignment horizontal="center" vertical="center"/>
    </xf>
    <xf numFmtId="178" fontId="3" fillId="0" borderId="24" xfId="0" applyNumberFormat="1" applyFont="1" applyBorder="1" applyAlignment="1">
      <alignment horizontal="center" vertical="center"/>
    </xf>
    <xf numFmtId="178" fontId="3" fillId="0" borderId="45"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60" xfId="0" applyNumberFormat="1" applyFont="1" applyBorder="1" applyAlignment="1">
      <alignment horizontal="center" vertical="center"/>
    </xf>
    <xf numFmtId="178" fontId="3" fillId="0" borderId="53"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12" xfId="0" applyNumberFormat="1" applyFont="1" applyBorder="1" applyAlignment="1">
      <alignment horizontal="center" vertical="center"/>
    </xf>
    <xf numFmtId="178" fontId="3" fillId="0" borderId="38"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57" xfId="0" applyNumberFormat="1" applyFont="1" applyBorder="1" applyAlignment="1">
      <alignment horizontal="center" vertical="center"/>
    </xf>
    <xf numFmtId="178" fontId="3" fillId="0" borderId="56" xfId="0" applyNumberFormat="1" applyFont="1" applyBorder="1" applyAlignment="1">
      <alignment horizontal="center" vertical="center"/>
    </xf>
    <xf numFmtId="178" fontId="3" fillId="0" borderId="33" xfId="0" applyNumberFormat="1" applyFont="1" applyBorder="1" applyAlignment="1">
      <alignment horizontal="center" vertical="center"/>
    </xf>
    <xf numFmtId="178" fontId="3" fillId="0" borderId="61" xfId="0" applyNumberFormat="1" applyFont="1" applyBorder="1" applyAlignment="1">
      <alignment horizontal="center" vertical="center"/>
    </xf>
    <xf numFmtId="178" fontId="3" fillId="0" borderId="65" xfId="0" applyNumberFormat="1" applyFont="1" applyBorder="1" applyAlignment="1">
      <alignment horizontal="center" vertical="center"/>
    </xf>
    <xf numFmtId="178" fontId="3" fillId="0" borderId="67" xfId="0" applyNumberFormat="1" applyFont="1" applyBorder="1" applyAlignment="1">
      <alignment horizontal="center" vertical="center"/>
    </xf>
    <xf numFmtId="178" fontId="3" fillId="0" borderId="66" xfId="0" applyNumberFormat="1" applyFont="1" applyBorder="1" applyAlignment="1">
      <alignment horizontal="center" vertical="center"/>
    </xf>
    <xf numFmtId="178" fontId="3" fillId="0" borderId="55" xfId="0" applyNumberFormat="1" applyFont="1" applyBorder="1" applyAlignment="1">
      <alignment horizontal="center" vertical="center"/>
    </xf>
    <xf numFmtId="178" fontId="3" fillId="0" borderId="63" xfId="0" applyNumberFormat="1" applyFont="1" applyBorder="1" applyAlignment="1">
      <alignment horizontal="center" vertical="center"/>
    </xf>
    <xf numFmtId="178" fontId="3" fillId="0" borderId="9" xfId="0" applyNumberFormat="1" applyFont="1" applyBorder="1" applyAlignment="1">
      <alignment vertical="center" wrapText="1"/>
    </xf>
    <xf numFmtId="178" fontId="3" fillId="0" borderId="17" xfId="0" applyNumberFormat="1" applyFont="1" applyBorder="1" applyAlignment="1">
      <alignment horizontal="center" vertical="center" wrapText="1"/>
    </xf>
    <xf numFmtId="178" fontId="3" fillId="0" borderId="69" xfId="0" applyNumberFormat="1" applyFont="1" applyBorder="1" applyAlignment="1">
      <alignment horizontal="center" vertical="center"/>
    </xf>
    <xf numFmtId="178" fontId="3" fillId="0" borderId="48" xfId="0" applyNumberFormat="1" applyFont="1" applyBorder="1" applyAlignment="1">
      <alignment horizontal="center" vertical="center"/>
    </xf>
    <xf numFmtId="178" fontId="3" fillId="0" borderId="44" xfId="0" applyNumberFormat="1" applyFont="1" applyBorder="1" applyAlignment="1">
      <alignment horizontal="center" vertical="center"/>
    </xf>
    <xf numFmtId="178" fontId="3" fillId="0" borderId="60" xfId="0" applyNumberFormat="1" applyFont="1" applyBorder="1" applyAlignment="1">
      <alignment horizontal="center" vertical="top" wrapText="1"/>
    </xf>
    <xf numFmtId="178" fontId="3" fillId="0" borderId="6" xfId="0" applyNumberFormat="1" applyFont="1" applyBorder="1" applyAlignment="1">
      <alignment horizontal="center" vertical="top" wrapText="1"/>
    </xf>
    <xf numFmtId="178" fontId="3" fillId="0" borderId="9" xfId="0" applyNumberFormat="1" applyFont="1" applyBorder="1" applyAlignment="1">
      <alignment horizontal="center" vertical="top" wrapText="1"/>
    </xf>
    <xf numFmtId="178" fontId="3" fillId="0" borderId="40" xfId="0" applyNumberFormat="1" applyFont="1" applyBorder="1" applyAlignment="1">
      <alignment horizontal="center" vertical="top" wrapText="1"/>
    </xf>
    <xf numFmtId="178" fontId="3" fillId="0" borderId="53" xfId="0" applyNumberFormat="1" applyFont="1" applyBorder="1" applyAlignment="1">
      <alignment horizontal="center" vertical="top" wrapText="1"/>
    </xf>
    <xf numFmtId="178" fontId="3" fillId="0" borderId="9" xfId="0" applyNumberFormat="1" applyFont="1" applyBorder="1" applyAlignment="1">
      <alignment vertical="center"/>
    </xf>
    <xf numFmtId="178" fontId="3" fillId="0" borderId="40" xfId="0" applyNumberFormat="1" applyFont="1" applyBorder="1" applyAlignment="1">
      <alignment vertical="center"/>
    </xf>
    <xf numFmtId="178" fontId="3" fillId="0" borderId="17" xfId="0" applyNumberFormat="1" applyFont="1" applyBorder="1" applyAlignment="1">
      <alignment horizontal="center" vertical="top" wrapText="1"/>
    </xf>
    <xf numFmtId="178" fontId="3" fillId="0" borderId="64" xfId="0" applyNumberFormat="1" applyFont="1" applyBorder="1" applyAlignment="1">
      <alignment horizontal="center" vertical="center"/>
    </xf>
    <xf numFmtId="178" fontId="3" fillId="0" borderId="57" xfId="0" applyNumberFormat="1" applyFont="1" applyBorder="1" applyAlignment="1">
      <alignment horizontal="center" vertical="top" wrapText="1"/>
    </xf>
    <xf numFmtId="178" fontId="3" fillId="0" borderId="45" xfId="0" applyNumberFormat="1" applyFont="1" applyBorder="1" applyAlignment="1">
      <alignment vertical="center" wrapText="1"/>
    </xf>
    <xf numFmtId="178" fontId="3" fillId="0" borderId="45" xfId="0" applyNumberFormat="1" applyFont="1" applyBorder="1" applyAlignment="1">
      <alignment vertical="center"/>
    </xf>
    <xf numFmtId="178" fontId="3" fillId="0" borderId="60" xfId="0" applyNumberFormat="1" applyFont="1" applyBorder="1" applyAlignment="1">
      <alignment vertical="center"/>
    </xf>
    <xf numFmtId="178" fontId="3" fillId="0" borderId="40" xfId="0" applyNumberFormat="1" applyFont="1" applyBorder="1" applyAlignment="1">
      <alignment vertical="center" wrapText="1"/>
    </xf>
    <xf numFmtId="0" fontId="5" fillId="0" borderId="13" xfId="0" applyFont="1" applyBorder="1" applyAlignment="1">
      <alignment horizontal="left" vertical="center" wrapText="1"/>
    </xf>
    <xf numFmtId="176" fontId="5" fillId="6" borderId="4" xfId="0" applyNumberFormat="1" applyFont="1" applyFill="1" applyBorder="1" applyAlignment="1">
      <alignment horizontal="center" vertical="center"/>
    </xf>
    <xf numFmtId="176" fontId="5" fillId="6" borderId="5"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6" fontId="5" fillId="6" borderId="6" xfId="0" applyNumberFormat="1" applyFont="1" applyFill="1" applyBorder="1" applyAlignment="1">
      <alignment horizontal="center" vertical="center"/>
    </xf>
    <xf numFmtId="0" fontId="2" fillId="0" borderId="9" xfId="0" applyFont="1" applyBorder="1" applyAlignment="1">
      <alignment horizontal="center" vertical="center"/>
    </xf>
    <xf numFmtId="176" fontId="5" fillId="5" borderId="4" xfId="0" applyNumberFormat="1" applyFont="1" applyFill="1" applyBorder="1" applyAlignment="1">
      <alignment horizontal="center" vertical="center"/>
    </xf>
    <xf numFmtId="176" fontId="5" fillId="5" borderId="5" xfId="0" applyNumberFormat="1" applyFont="1" applyFill="1" applyBorder="1" applyAlignment="1">
      <alignment horizontal="center" vertical="center"/>
    </xf>
    <xf numFmtId="176" fontId="5" fillId="5" borderId="6" xfId="0" applyNumberFormat="1" applyFont="1" applyFill="1" applyBorder="1" applyAlignment="1">
      <alignment horizontal="center" vertical="center"/>
    </xf>
    <xf numFmtId="176" fontId="5" fillId="4" borderId="5" xfId="0" applyNumberFormat="1" applyFont="1" applyFill="1" applyBorder="1" applyAlignment="1">
      <alignment horizontal="center" vertical="center"/>
    </xf>
    <xf numFmtId="176" fontId="5" fillId="4" borderId="6" xfId="0" applyNumberFormat="1" applyFont="1" applyFill="1" applyBorder="1" applyAlignment="1">
      <alignment horizontal="center" vertical="center"/>
    </xf>
    <xf numFmtId="176" fontId="5" fillId="3" borderId="4" xfId="0" applyNumberFormat="1" applyFont="1" applyFill="1" applyBorder="1" applyAlignment="1">
      <alignment horizontal="center" vertical="center"/>
    </xf>
    <xf numFmtId="176" fontId="5" fillId="3" borderId="5" xfId="0" applyNumberFormat="1" applyFont="1" applyFill="1" applyBorder="1" applyAlignment="1">
      <alignment horizontal="center" vertical="center"/>
    </xf>
    <xf numFmtId="176" fontId="5" fillId="3" borderId="6"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4" fillId="0" borderId="2" xfId="0" applyFont="1" applyBorder="1" applyAlignment="1">
      <alignment horizontal="center" vertical="center"/>
    </xf>
    <xf numFmtId="176" fontId="3" fillId="0" borderId="27"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176" fontId="11" fillId="0" borderId="27" xfId="0" applyNumberFormat="1" applyFont="1" applyBorder="1" applyAlignment="1">
      <alignment horizontal="left"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70" xfId="0" applyFont="1" applyBorder="1" applyAlignment="1">
      <alignment horizontal="center" vertical="center"/>
    </xf>
    <xf numFmtId="0" fontId="8" fillId="0" borderId="1" xfId="0" applyFont="1" applyBorder="1" applyAlignment="1">
      <alignment horizontal="center" vertical="top"/>
    </xf>
    <xf numFmtId="0" fontId="4" fillId="0" borderId="0" xfId="0" applyFont="1" applyAlignment="1">
      <alignment horizontal="center" vertical="center"/>
    </xf>
    <xf numFmtId="0" fontId="3" fillId="0" borderId="1" xfId="0" applyFont="1" applyBorder="1" applyAlignment="1">
      <alignment horizontal="left" vertical="top" wrapText="1"/>
    </xf>
    <xf numFmtId="0" fontId="3" fillId="0" borderId="68"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52"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wrapText="1"/>
    </xf>
    <xf numFmtId="0" fontId="3" fillId="0" borderId="33" xfId="0" applyFont="1" applyBorder="1" applyAlignment="1">
      <alignment horizontal="center" vertical="center" wrapText="1" shrinkToFit="1"/>
    </xf>
    <xf numFmtId="0" fontId="3" fillId="0" borderId="34" xfId="0" applyFont="1" applyBorder="1" applyAlignment="1">
      <alignment horizontal="center" vertical="center" wrapText="1" shrinkToFit="1"/>
    </xf>
    <xf numFmtId="0" fontId="3" fillId="0" borderId="35" xfId="0" applyFont="1" applyBorder="1" applyAlignment="1">
      <alignment horizontal="center" vertical="center" wrapText="1" shrinkToFi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0"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8" fillId="0" borderId="3" xfId="0" applyFont="1" applyBorder="1" applyAlignment="1">
      <alignment horizontal="left" vertical="top" wrapText="1"/>
    </xf>
    <xf numFmtId="0" fontId="3" fillId="0" borderId="21" xfId="0" applyFont="1" applyBorder="1" applyAlignment="1">
      <alignment horizontal="left" vertical="top"/>
    </xf>
    <xf numFmtId="0" fontId="3" fillId="0" borderId="2" xfId="0" applyFont="1" applyBorder="1" applyAlignment="1">
      <alignment horizontal="left" vertical="top"/>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26"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9" fillId="0" borderId="1"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xf>
    <xf numFmtId="0" fontId="3" fillId="0" borderId="26" xfId="0" applyFont="1" applyBorder="1" applyAlignment="1">
      <alignment horizontal="left" vertical="top"/>
    </xf>
    <xf numFmtId="0" fontId="3" fillId="0" borderId="3" xfId="0" applyFont="1" applyBorder="1" applyAlignment="1">
      <alignment horizontal="left" vertical="top" wrapText="1"/>
    </xf>
    <xf numFmtId="0" fontId="3" fillId="0" borderId="21" xfId="0" applyFont="1" applyBorder="1" applyAlignment="1">
      <alignment horizontal="left" vertical="top" wrapText="1"/>
    </xf>
    <xf numFmtId="0" fontId="3" fillId="0" borderId="2" xfId="0" applyFont="1" applyBorder="1" applyAlignment="1">
      <alignment horizontal="left" vertical="top" wrapText="1"/>
    </xf>
    <xf numFmtId="0" fontId="3" fillId="0" borderId="25" xfId="0" applyFont="1" applyBorder="1" applyAlignment="1">
      <alignment horizontal="left" vertical="top" wrapText="1"/>
    </xf>
    <xf numFmtId="0" fontId="8" fillId="0" borderId="25"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21" xfId="0" applyFont="1" applyBorder="1" applyAlignment="1">
      <alignment horizontal="left" vertical="top" wrapText="1"/>
    </xf>
    <xf numFmtId="0" fontId="8" fillId="0" borderId="2" xfId="0" applyFont="1" applyBorder="1" applyAlignment="1">
      <alignment horizontal="left" vertical="top" wrapText="1"/>
    </xf>
    <xf numFmtId="0" fontId="3" fillId="0" borderId="3" xfId="0" applyFont="1" applyBorder="1" applyAlignment="1">
      <alignment horizontal="center" vertical="top"/>
    </xf>
    <xf numFmtId="0" fontId="3" fillId="0" borderId="21" xfId="0" applyFont="1" applyBorder="1" applyAlignment="1">
      <alignment horizontal="center" vertical="top"/>
    </xf>
    <xf numFmtId="0" fontId="3" fillId="0" borderId="2" xfId="0" applyFont="1" applyBorder="1" applyAlignment="1">
      <alignment horizontal="center" vertical="top"/>
    </xf>
    <xf numFmtId="0" fontId="3" fillId="0" borderId="1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10" fillId="0" borderId="5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58" xfId="0" applyFont="1" applyBorder="1" applyAlignment="1">
      <alignment horizontal="center" vertical="center"/>
    </xf>
    <xf numFmtId="0" fontId="3" fillId="0" borderId="5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top" wrapText="1"/>
    </xf>
    <xf numFmtId="0" fontId="3" fillId="0" borderId="59" xfId="0" applyFont="1" applyBorder="1" applyAlignment="1">
      <alignment horizontal="center" vertical="center" wrapText="1"/>
    </xf>
    <xf numFmtId="0" fontId="3" fillId="0" borderId="46" xfId="0" applyFont="1" applyBorder="1" applyAlignment="1">
      <alignment horizontal="center" vertical="center"/>
    </xf>
    <xf numFmtId="0" fontId="3" fillId="0" borderId="59" xfId="0" applyFont="1" applyBorder="1" applyAlignment="1">
      <alignment horizontal="center" vertical="center"/>
    </xf>
    <xf numFmtId="0" fontId="15" fillId="0" borderId="16" xfId="0" applyFont="1" applyBorder="1" applyAlignment="1">
      <alignment horizontal="center" vertical="center" wrapText="1" shrinkToFi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6" xfId="0" applyFont="1" applyBorder="1" applyAlignment="1">
      <alignment horizontal="center" vertical="center"/>
    </xf>
    <xf numFmtId="0" fontId="16" fillId="0" borderId="0" xfId="0" applyFont="1" applyAlignment="1">
      <alignment horizontal="center" vertical="center"/>
    </xf>
  </cellXfs>
  <cellStyles count="1">
    <cellStyle name="표준" xfId="0" builtinId="0"/>
  </cellStyles>
  <dxfs count="0"/>
  <tableStyles count="0" defaultTableStyle="TableStyleMedium2" defaultPivotStyle="PivotStyleLight16"/>
  <colors>
    <mruColors>
      <color rgb="FF0000FF"/>
      <color rgb="FF66FF99"/>
      <color rgb="FF99FFCC"/>
      <color rgb="FF99FF99"/>
      <color rgb="FFCCFF66"/>
      <color rgb="FFFFFFCC"/>
      <color rgb="FFCCFFCC"/>
      <color rgb="FFFFFF99"/>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7"/>
  <sheetViews>
    <sheetView zoomScale="80" zoomScaleNormal="80" workbookViewId="0"/>
  </sheetViews>
  <sheetFormatPr defaultRowHeight="15.75"/>
  <cols>
    <col min="1" max="1" width="5.625" style="1" customWidth="1"/>
    <col min="2" max="2" width="20.625" style="1" customWidth="1"/>
    <col min="3" max="3" width="5.25" style="1" customWidth="1"/>
    <col min="4" max="4" width="7" style="1" customWidth="1"/>
    <col min="5" max="5" width="5.625" style="1" customWidth="1"/>
    <col min="6" max="6" width="20.625" style="1" customWidth="1"/>
    <col min="7" max="7" width="5.25" style="1" customWidth="1"/>
    <col min="8" max="8" width="7" style="1" customWidth="1"/>
    <col min="9" max="9" width="5.625" style="1" customWidth="1"/>
    <col min="10" max="10" width="20.625" style="1" customWidth="1"/>
    <col min="11" max="11" width="5.25" style="1" customWidth="1"/>
    <col min="12" max="12" width="7" style="1" customWidth="1"/>
    <col min="13" max="13" width="5.625" style="1" customWidth="1"/>
    <col min="14" max="14" width="20.625" style="1" customWidth="1"/>
    <col min="15" max="15" width="5.25" style="1" customWidth="1"/>
    <col min="16" max="16" width="7" style="1" customWidth="1"/>
    <col min="17" max="17" width="5.625" style="1" customWidth="1"/>
    <col min="18" max="18" width="20.625" style="1" customWidth="1"/>
    <col min="19" max="19" width="5.25" style="1" customWidth="1"/>
    <col min="20" max="20" width="7" style="1" customWidth="1"/>
    <col min="21" max="16384" width="9" style="1"/>
  </cols>
  <sheetData>
    <row r="2" spans="1:20" ht="15.75" customHeight="1">
      <c r="A2" s="125">
        <v>42002</v>
      </c>
      <c r="B2" s="126"/>
      <c r="C2" s="126"/>
      <c r="D2" s="126"/>
      <c r="E2" s="126">
        <v>42003</v>
      </c>
      <c r="F2" s="126"/>
      <c r="G2" s="126"/>
      <c r="H2" s="126"/>
      <c r="I2" s="126">
        <v>42004</v>
      </c>
      <c r="J2" s="126"/>
      <c r="K2" s="126"/>
      <c r="L2" s="126"/>
      <c r="M2" s="126">
        <v>42005</v>
      </c>
      <c r="N2" s="126"/>
      <c r="O2" s="126"/>
      <c r="P2" s="126"/>
      <c r="Q2" s="126">
        <v>42006</v>
      </c>
      <c r="R2" s="126"/>
      <c r="S2" s="126"/>
      <c r="T2" s="129"/>
    </row>
    <row r="3" spans="1:20" ht="23.1" customHeight="1">
      <c r="A3" s="127" t="s">
        <v>0</v>
      </c>
      <c r="B3" s="128"/>
      <c r="C3" s="128"/>
      <c r="D3" s="128"/>
      <c r="E3" s="128" t="s">
        <v>4</v>
      </c>
      <c r="F3" s="128"/>
      <c r="G3" s="128"/>
      <c r="H3" s="128"/>
      <c r="I3" s="128" t="s">
        <v>5</v>
      </c>
      <c r="J3" s="128"/>
      <c r="K3" s="128"/>
      <c r="L3" s="128"/>
      <c r="M3" s="128" t="s">
        <v>6</v>
      </c>
      <c r="N3" s="128"/>
      <c r="O3" s="128"/>
      <c r="P3" s="128"/>
      <c r="Q3" s="128" t="s">
        <v>7</v>
      </c>
      <c r="R3" s="128"/>
      <c r="S3" s="128"/>
      <c r="T3" s="130"/>
    </row>
    <row r="4" spans="1:20" ht="96" customHeight="1">
      <c r="A4" s="5" t="s">
        <v>9</v>
      </c>
      <c r="B4" s="6" t="s">
        <v>1</v>
      </c>
      <c r="C4" s="6" t="s">
        <v>2</v>
      </c>
      <c r="D4" s="7">
        <v>30</v>
      </c>
      <c r="E4" s="7" t="s">
        <v>9</v>
      </c>
      <c r="F4" s="6" t="s">
        <v>28</v>
      </c>
      <c r="G4" s="6" t="s">
        <v>2</v>
      </c>
      <c r="H4" s="7">
        <v>30</v>
      </c>
      <c r="I4" s="7" t="s">
        <v>9</v>
      </c>
      <c r="J4" s="6" t="s">
        <v>31</v>
      </c>
      <c r="K4" s="6" t="s">
        <v>2</v>
      </c>
      <c r="L4" s="7">
        <v>30</v>
      </c>
      <c r="M4" s="7" t="s">
        <v>9</v>
      </c>
      <c r="N4" s="6"/>
      <c r="O4" s="6" t="s">
        <v>2</v>
      </c>
      <c r="P4" s="7">
        <v>30</v>
      </c>
      <c r="Q4" s="7" t="s">
        <v>9</v>
      </c>
      <c r="R4" s="6" t="s">
        <v>35</v>
      </c>
      <c r="S4" s="6" t="s">
        <v>2</v>
      </c>
      <c r="T4" s="8">
        <v>30</v>
      </c>
    </row>
    <row r="5" spans="1:20" ht="15.75" customHeight="1">
      <c r="A5" s="131">
        <v>42009</v>
      </c>
      <c r="B5" s="132"/>
      <c r="C5" s="132"/>
      <c r="D5" s="132"/>
      <c r="E5" s="132">
        <v>42010</v>
      </c>
      <c r="F5" s="132"/>
      <c r="G5" s="132"/>
      <c r="H5" s="132"/>
      <c r="I5" s="132">
        <v>42011</v>
      </c>
      <c r="J5" s="132"/>
      <c r="K5" s="132"/>
      <c r="L5" s="132"/>
      <c r="M5" s="132">
        <v>42012</v>
      </c>
      <c r="N5" s="132"/>
      <c r="O5" s="132"/>
      <c r="P5" s="132"/>
      <c r="Q5" s="132">
        <v>42013</v>
      </c>
      <c r="R5" s="132"/>
      <c r="S5" s="132"/>
      <c r="T5" s="133"/>
    </row>
    <row r="6" spans="1:20" ht="23.1" customHeight="1">
      <c r="A6" s="127" t="s">
        <v>0</v>
      </c>
      <c r="B6" s="128"/>
      <c r="C6" s="128"/>
      <c r="D6" s="128"/>
      <c r="E6" s="128" t="s">
        <v>4</v>
      </c>
      <c r="F6" s="128"/>
      <c r="G6" s="128"/>
      <c r="H6" s="128"/>
      <c r="I6" s="128" t="s">
        <v>5</v>
      </c>
      <c r="J6" s="128"/>
      <c r="K6" s="128"/>
      <c r="L6" s="128"/>
      <c r="M6" s="128" t="s">
        <v>6</v>
      </c>
      <c r="N6" s="128"/>
      <c r="O6" s="128"/>
      <c r="P6" s="128"/>
      <c r="Q6" s="128" t="s">
        <v>7</v>
      </c>
      <c r="R6" s="128"/>
      <c r="S6" s="128"/>
      <c r="T6" s="130"/>
    </row>
    <row r="7" spans="1:20" ht="96" customHeight="1">
      <c r="A7" s="5" t="s">
        <v>9</v>
      </c>
      <c r="B7" s="6" t="s">
        <v>41</v>
      </c>
      <c r="C7" s="6" t="s">
        <v>2</v>
      </c>
      <c r="D7" s="7">
        <v>30</v>
      </c>
      <c r="E7" s="7" t="s">
        <v>9</v>
      </c>
      <c r="F7" s="6" t="s">
        <v>36</v>
      </c>
      <c r="G7" s="6" t="s">
        <v>2</v>
      </c>
      <c r="H7" s="7">
        <v>30</v>
      </c>
      <c r="I7" s="7" t="s">
        <v>9</v>
      </c>
      <c r="J7" s="6" t="s">
        <v>11</v>
      </c>
      <c r="K7" s="6" t="s">
        <v>2</v>
      </c>
      <c r="L7" s="7">
        <v>30</v>
      </c>
      <c r="M7" s="7" t="s">
        <v>9</v>
      </c>
      <c r="N7" s="6" t="s">
        <v>24</v>
      </c>
      <c r="O7" s="6" t="s">
        <v>2</v>
      </c>
      <c r="P7" s="7">
        <v>30</v>
      </c>
      <c r="Q7" s="7" t="s">
        <v>9</v>
      </c>
      <c r="R7" s="6" t="s">
        <v>37</v>
      </c>
      <c r="S7" s="6" t="s">
        <v>2</v>
      </c>
      <c r="T7" s="8">
        <v>30</v>
      </c>
    </row>
    <row r="8" spans="1:20" ht="15.75" customHeight="1">
      <c r="A8" s="131">
        <v>42016</v>
      </c>
      <c r="B8" s="132"/>
      <c r="C8" s="132"/>
      <c r="D8" s="132"/>
      <c r="E8" s="134">
        <v>42017</v>
      </c>
      <c r="F8" s="134"/>
      <c r="G8" s="134"/>
      <c r="H8" s="134"/>
      <c r="I8" s="134">
        <v>42018</v>
      </c>
      <c r="J8" s="134"/>
      <c r="K8" s="134"/>
      <c r="L8" s="134"/>
      <c r="M8" s="134">
        <v>42019</v>
      </c>
      <c r="N8" s="134"/>
      <c r="O8" s="134"/>
      <c r="P8" s="134"/>
      <c r="Q8" s="134">
        <v>42020</v>
      </c>
      <c r="R8" s="134"/>
      <c r="S8" s="134"/>
      <c r="T8" s="135"/>
    </row>
    <row r="9" spans="1:20" ht="23.1" customHeight="1">
      <c r="A9" s="127" t="s">
        <v>0</v>
      </c>
      <c r="B9" s="128"/>
      <c r="C9" s="128"/>
      <c r="D9" s="128"/>
      <c r="E9" s="128" t="s">
        <v>4</v>
      </c>
      <c r="F9" s="128"/>
      <c r="G9" s="128"/>
      <c r="H9" s="128"/>
      <c r="I9" s="128" t="s">
        <v>5</v>
      </c>
      <c r="J9" s="128"/>
      <c r="K9" s="128"/>
      <c r="L9" s="128"/>
      <c r="M9" s="128" t="s">
        <v>6</v>
      </c>
      <c r="N9" s="128"/>
      <c r="O9" s="128"/>
      <c r="P9" s="128"/>
      <c r="Q9" s="128" t="s">
        <v>7</v>
      </c>
      <c r="R9" s="128"/>
      <c r="S9" s="128"/>
      <c r="T9" s="130"/>
    </row>
    <row r="10" spans="1:20" ht="96" customHeight="1">
      <c r="A10" s="5" t="s">
        <v>9</v>
      </c>
      <c r="B10" s="6" t="s">
        <v>29</v>
      </c>
      <c r="C10" s="6" t="s">
        <v>2</v>
      </c>
      <c r="D10" s="7">
        <v>30</v>
      </c>
      <c r="E10" s="7" t="s">
        <v>9</v>
      </c>
      <c r="F10" s="6" t="s">
        <v>32</v>
      </c>
      <c r="G10" s="6" t="s">
        <v>2</v>
      </c>
      <c r="H10" s="7">
        <v>30</v>
      </c>
      <c r="I10" s="7" t="s">
        <v>9</v>
      </c>
      <c r="J10" s="6" t="s">
        <v>13</v>
      </c>
      <c r="K10" s="6" t="s">
        <v>2</v>
      </c>
      <c r="L10" s="7">
        <v>30</v>
      </c>
      <c r="M10" s="7" t="s">
        <v>9</v>
      </c>
      <c r="N10" s="6" t="s">
        <v>42</v>
      </c>
      <c r="O10" s="6" t="s">
        <v>2</v>
      </c>
      <c r="P10" s="7">
        <v>30</v>
      </c>
      <c r="Q10" s="7" t="s">
        <v>9</v>
      </c>
      <c r="R10" s="6" t="s">
        <v>39</v>
      </c>
      <c r="S10" s="6" t="s">
        <v>2</v>
      </c>
      <c r="T10" s="8">
        <v>30</v>
      </c>
    </row>
    <row r="11" spans="1:20" ht="15.75" customHeight="1">
      <c r="A11" s="136">
        <v>42023</v>
      </c>
      <c r="B11" s="137"/>
      <c r="C11" s="137"/>
      <c r="D11" s="137"/>
      <c r="E11" s="137">
        <v>42024</v>
      </c>
      <c r="F11" s="137"/>
      <c r="G11" s="137"/>
      <c r="H11" s="137"/>
      <c r="I11" s="137">
        <v>42025</v>
      </c>
      <c r="J11" s="137"/>
      <c r="K11" s="137"/>
      <c r="L11" s="137"/>
      <c r="M11" s="137">
        <v>42026</v>
      </c>
      <c r="N11" s="137"/>
      <c r="O11" s="137"/>
      <c r="P11" s="137"/>
      <c r="Q11" s="137">
        <v>42027</v>
      </c>
      <c r="R11" s="137"/>
      <c r="S11" s="137"/>
      <c r="T11" s="138"/>
    </row>
    <row r="12" spans="1:20" ht="23.1" customHeight="1">
      <c r="A12" s="127" t="s">
        <v>0</v>
      </c>
      <c r="B12" s="128"/>
      <c r="C12" s="128"/>
      <c r="D12" s="128"/>
      <c r="E12" s="128" t="s">
        <v>4</v>
      </c>
      <c r="F12" s="128"/>
      <c r="G12" s="128"/>
      <c r="H12" s="128"/>
      <c r="I12" s="128" t="s">
        <v>5</v>
      </c>
      <c r="J12" s="128"/>
      <c r="K12" s="128"/>
      <c r="L12" s="128"/>
      <c r="M12" s="128" t="s">
        <v>6</v>
      </c>
      <c r="N12" s="128"/>
      <c r="O12" s="128"/>
      <c r="P12" s="128"/>
      <c r="Q12" s="128" t="s">
        <v>7</v>
      </c>
      <c r="R12" s="128"/>
      <c r="S12" s="128"/>
      <c r="T12" s="130"/>
    </row>
    <row r="13" spans="1:20" ht="96" customHeight="1">
      <c r="A13" s="5" t="s">
        <v>9</v>
      </c>
      <c r="B13" s="6" t="s">
        <v>12</v>
      </c>
      <c r="C13" s="6" t="s">
        <v>2</v>
      </c>
      <c r="D13" s="7">
        <v>30</v>
      </c>
      <c r="E13" s="7" t="s">
        <v>9</v>
      </c>
      <c r="F13" s="6" t="s">
        <v>23</v>
      </c>
      <c r="G13" s="6" t="s">
        <v>2</v>
      </c>
      <c r="H13" s="7">
        <v>30</v>
      </c>
      <c r="I13" s="7" t="s">
        <v>9</v>
      </c>
      <c r="J13" s="6" t="s">
        <v>33</v>
      </c>
      <c r="K13" s="6" t="s">
        <v>2</v>
      </c>
      <c r="L13" s="7">
        <v>30</v>
      </c>
      <c r="M13" s="7" t="s">
        <v>9</v>
      </c>
      <c r="N13" s="6" t="s">
        <v>38</v>
      </c>
      <c r="O13" s="6" t="s">
        <v>2</v>
      </c>
      <c r="P13" s="7">
        <v>30</v>
      </c>
      <c r="Q13" s="7" t="s">
        <v>9</v>
      </c>
      <c r="R13" s="6" t="s">
        <v>14</v>
      </c>
      <c r="S13" s="6" t="s">
        <v>2</v>
      </c>
      <c r="T13" s="8">
        <v>30</v>
      </c>
    </row>
    <row r="14" spans="1:20" ht="15.75" customHeight="1">
      <c r="A14" s="139">
        <v>42030</v>
      </c>
      <c r="B14" s="140"/>
      <c r="C14" s="140"/>
      <c r="D14" s="140"/>
      <c r="E14" s="140">
        <v>42031</v>
      </c>
      <c r="F14" s="140"/>
      <c r="G14" s="140"/>
      <c r="H14" s="140"/>
      <c r="I14" s="140">
        <v>42032</v>
      </c>
      <c r="J14" s="140"/>
      <c r="K14" s="140"/>
      <c r="L14" s="140"/>
      <c r="M14" s="140">
        <v>42033</v>
      </c>
      <c r="N14" s="140"/>
      <c r="O14" s="140"/>
      <c r="P14" s="140"/>
      <c r="Q14" s="140">
        <v>42034</v>
      </c>
      <c r="R14" s="140"/>
      <c r="S14" s="140"/>
      <c r="T14" s="141"/>
    </row>
    <row r="15" spans="1:20" ht="23.1" customHeight="1">
      <c r="A15" s="127" t="s">
        <v>0</v>
      </c>
      <c r="B15" s="128"/>
      <c r="C15" s="128"/>
      <c r="D15" s="128"/>
      <c r="E15" s="128" t="s">
        <v>4</v>
      </c>
      <c r="F15" s="128"/>
      <c r="G15" s="128"/>
      <c r="H15" s="128"/>
      <c r="I15" s="128" t="s">
        <v>5</v>
      </c>
      <c r="J15" s="128"/>
      <c r="K15" s="128"/>
      <c r="L15" s="128"/>
      <c r="M15" s="128" t="s">
        <v>6</v>
      </c>
      <c r="N15" s="128"/>
      <c r="O15" s="128"/>
      <c r="P15" s="128"/>
      <c r="Q15" s="128" t="s">
        <v>7</v>
      </c>
      <c r="R15" s="128"/>
      <c r="S15" s="128"/>
      <c r="T15" s="130"/>
    </row>
    <row r="16" spans="1:20" ht="96" customHeight="1">
      <c r="A16" s="5" t="s">
        <v>9</v>
      </c>
      <c r="B16" s="6" t="s">
        <v>25</v>
      </c>
      <c r="C16" s="6" t="s">
        <v>2</v>
      </c>
      <c r="D16" s="7">
        <v>30</v>
      </c>
      <c r="E16" s="7" t="s">
        <v>9</v>
      </c>
      <c r="F16" s="6" t="s">
        <v>34</v>
      </c>
      <c r="G16" s="6" t="s">
        <v>2</v>
      </c>
      <c r="H16" s="7">
        <v>30</v>
      </c>
      <c r="I16" s="7" t="s">
        <v>9</v>
      </c>
      <c r="J16" s="6" t="s">
        <v>30</v>
      </c>
      <c r="K16" s="6" t="s">
        <v>2</v>
      </c>
      <c r="L16" s="7">
        <v>30</v>
      </c>
      <c r="M16" s="7" t="s">
        <v>9</v>
      </c>
      <c r="N16" s="6" t="s">
        <v>26</v>
      </c>
      <c r="O16" s="6" t="s">
        <v>2</v>
      </c>
      <c r="P16" s="7">
        <v>30</v>
      </c>
      <c r="Q16" s="7" t="s">
        <v>9</v>
      </c>
      <c r="R16" s="6" t="s">
        <v>27</v>
      </c>
      <c r="S16" s="6" t="s">
        <v>2</v>
      </c>
      <c r="T16" s="8">
        <v>30</v>
      </c>
    </row>
    <row r="17" spans="1:11" ht="72.75" customHeight="1">
      <c r="A17" s="124" t="s">
        <v>40</v>
      </c>
      <c r="B17" s="124"/>
      <c r="C17" s="124"/>
      <c r="D17" s="124"/>
      <c r="E17" s="124"/>
      <c r="F17" s="124"/>
      <c r="G17" s="124"/>
      <c r="H17" s="124"/>
      <c r="I17" s="124"/>
      <c r="J17" s="124"/>
      <c r="K17" s="124"/>
    </row>
  </sheetData>
  <mergeCells count="51">
    <mergeCell ref="A14:D14"/>
    <mergeCell ref="E14:H14"/>
    <mergeCell ref="I14:L14"/>
    <mergeCell ref="M14:P14"/>
    <mergeCell ref="Q14:T14"/>
    <mergeCell ref="A15:D15"/>
    <mergeCell ref="E15:H15"/>
    <mergeCell ref="I15:L15"/>
    <mergeCell ref="M15:P15"/>
    <mergeCell ref="Q15:T15"/>
    <mergeCell ref="M12:P12"/>
    <mergeCell ref="Q12:T12"/>
    <mergeCell ref="A11:D11"/>
    <mergeCell ref="E11:H11"/>
    <mergeCell ref="I11:L11"/>
    <mergeCell ref="M11:P11"/>
    <mergeCell ref="Q11:T11"/>
    <mergeCell ref="Q9:T9"/>
    <mergeCell ref="A8:D8"/>
    <mergeCell ref="E8:H8"/>
    <mergeCell ref="I8:L8"/>
    <mergeCell ref="M8:P8"/>
    <mergeCell ref="Q8:T8"/>
    <mergeCell ref="Q6:T6"/>
    <mergeCell ref="A5:D5"/>
    <mergeCell ref="E5:H5"/>
    <mergeCell ref="I5:L5"/>
    <mergeCell ref="M5:P5"/>
    <mergeCell ref="Q5:T5"/>
    <mergeCell ref="Q2:T2"/>
    <mergeCell ref="A3:D3"/>
    <mergeCell ref="E3:H3"/>
    <mergeCell ref="I3:L3"/>
    <mergeCell ref="M3:P3"/>
    <mergeCell ref="Q3:T3"/>
    <mergeCell ref="A17:K17"/>
    <mergeCell ref="A2:D2"/>
    <mergeCell ref="E2:H2"/>
    <mergeCell ref="I2:L2"/>
    <mergeCell ref="M2:P2"/>
    <mergeCell ref="A6:D6"/>
    <mergeCell ref="E6:H6"/>
    <mergeCell ref="I6:L6"/>
    <mergeCell ref="M6:P6"/>
    <mergeCell ref="A9:D9"/>
    <mergeCell ref="E9:H9"/>
    <mergeCell ref="I9:L9"/>
    <mergeCell ref="M9:P9"/>
    <mergeCell ref="A12:D12"/>
    <mergeCell ref="E12:H12"/>
    <mergeCell ref="I12:L12"/>
  </mergeCells>
  <phoneticPr fontId="1" type="noConversion"/>
  <printOptions horizontalCentered="1"/>
  <pageMargins left="0.31496062992125984" right="0.31496062992125984" top="0.55118110236220474" bottom="0.35433070866141736"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8"/>
  <sheetViews>
    <sheetView tabSelected="1" zoomScale="85" zoomScaleNormal="85" workbookViewId="0">
      <selection activeCell="C5" sqref="C5"/>
    </sheetView>
  </sheetViews>
  <sheetFormatPr defaultRowHeight="14.25"/>
  <cols>
    <col min="1" max="1" width="7.625" style="16" customWidth="1"/>
    <col min="2" max="2" width="11.625" style="16" customWidth="1"/>
    <col min="3" max="3" width="6.625" style="16" customWidth="1"/>
    <col min="4" max="4" width="7" style="16" customWidth="1"/>
    <col min="5" max="5" width="7.625" style="16" customWidth="1"/>
    <col min="6" max="6" width="11.625" style="16" customWidth="1"/>
    <col min="7" max="7" width="6.625" style="16" customWidth="1"/>
    <col min="8" max="8" width="7" style="16" customWidth="1"/>
    <col min="9" max="9" width="7.625" style="16" customWidth="1"/>
    <col min="10" max="10" width="11.625" style="16" customWidth="1"/>
    <col min="11" max="11" width="6.625" style="16" customWidth="1"/>
    <col min="12" max="12" width="7.125" style="16" customWidth="1"/>
    <col min="13" max="13" width="7.625" style="16" customWidth="1"/>
    <col min="14" max="14" width="11.625" style="16" customWidth="1"/>
    <col min="15" max="15" width="6.625" style="16" customWidth="1"/>
    <col min="16" max="16" width="7" style="16" customWidth="1"/>
    <col min="17" max="17" width="7.625" style="16" customWidth="1"/>
    <col min="18" max="18" width="11.625" style="16" customWidth="1"/>
    <col min="19" max="19" width="6.625" style="16" customWidth="1"/>
    <col min="20" max="20" width="7" style="16" customWidth="1"/>
    <col min="21" max="16384" width="9" style="16"/>
  </cols>
  <sheetData>
    <row r="1" spans="1:20" ht="6" customHeight="1"/>
    <row r="2" spans="1:20" ht="18.75" customHeight="1">
      <c r="A2" s="150" t="s">
        <v>437</v>
      </c>
      <c r="B2" s="150"/>
      <c r="C2" s="150"/>
      <c r="D2" s="150"/>
      <c r="E2" s="147"/>
      <c r="F2" s="147"/>
      <c r="G2" s="147"/>
      <c r="H2" s="147"/>
      <c r="I2" s="147"/>
      <c r="J2" s="147"/>
      <c r="K2" s="147"/>
      <c r="L2" s="147"/>
      <c r="M2" s="147"/>
      <c r="N2" s="147"/>
      <c r="O2" s="147"/>
      <c r="P2" s="147"/>
      <c r="Q2" s="147"/>
      <c r="R2" s="147"/>
      <c r="S2" s="147"/>
      <c r="T2" s="147"/>
    </row>
    <row r="3" spans="1:20" s="45" customFormat="1" ht="21.75" customHeight="1">
      <c r="A3" s="148" t="s">
        <v>0</v>
      </c>
      <c r="B3" s="148"/>
      <c r="C3" s="148"/>
      <c r="D3" s="149"/>
      <c r="E3" s="148" t="s">
        <v>4</v>
      </c>
      <c r="F3" s="148"/>
      <c r="G3" s="148"/>
      <c r="H3" s="148"/>
      <c r="I3" s="151" t="s">
        <v>5</v>
      </c>
      <c r="J3" s="143"/>
      <c r="K3" s="143"/>
      <c r="L3" s="152"/>
      <c r="M3" s="142" t="s">
        <v>6</v>
      </c>
      <c r="N3" s="143"/>
      <c r="O3" s="143"/>
      <c r="P3" s="144"/>
      <c r="Q3" s="145" t="s">
        <v>7</v>
      </c>
      <c r="R3" s="145"/>
      <c r="S3" s="145"/>
      <c r="T3" s="146"/>
    </row>
    <row r="4" spans="1:20" ht="36" customHeight="1">
      <c r="A4" s="156" t="s">
        <v>10</v>
      </c>
      <c r="B4" s="51"/>
      <c r="C4" s="51" t="s">
        <v>2</v>
      </c>
      <c r="D4" s="83">
        <v>30</v>
      </c>
      <c r="E4" s="158" t="s">
        <v>10</v>
      </c>
      <c r="F4" s="51"/>
      <c r="G4" s="51" t="s">
        <v>2</v>
      </c>
      <c r="H4" s="83">
        <v>30</v>
      </c>
      <c r="I4" s="160" t="s">
        <v>10</v>
      </c>
      <c r="J4" s="51"/>
      <c r="K4" s="51" t="s">
        <v>2</v>
      </c>
      <c r="L4" s="83">
        <v>30</v>
      </c>
      <c r="M4" s="158" t="s">
        <v>10</v>
      </c>
      <c r="N4" s="51"/>
      <c r="O4" s="51" t="s">
        <v>2</v>
      </c>
      <c r="P4" s="83">
        <v>30</v>
      </c>
      <c r="Q4" s="160" t="s">
        <v>10</v>
      </c>
      <c r="R4" s="51"/>
      <c r="S4" s="51" t="s">
        <v>2</v>
      </c>
      <c r="T4" s="83">
        <v>30</v>
      </c>
    </row>
    <row r="5" spans="1:20" s="254" customFormat="1" ht="33" customHeight="1">
      <c r="A5" s="157"/>
      <c r="B5" s="250" t="s">
        <v>49</v>
      </c>
      <c r="C5" s="251" t="s">
        <v>442</v>
      </c>
      <c r="D5" s="252" t="s">
        <v>443</v>
      </c>
      <c r="E5" s="159"/>
      <c r="F5" s="253" t="s">
        <v>411</v>
      </c>
      <c r="G5" s="251" t="s">
        <v>442</v>
      </c>
      <c r="H5" s="252" t="s">
        <v>443</v>
      </c>
      <c r="I5" s="161"/>
      <c r="J5" s="253" t="s">
        <v>412</v>
      </c>
      <c r="K5" s="251" t="s">
        <v>442</v>
      </c>
      <c r="L5" s="252" t="s">
        <v>443</v>
      </c>
      <c r="M5" s="159"/>
      <c r="N5" s="253" t="s">
        <v>259</v>
      </c>
      <c r="O5" s="251" t="s">
        <v>442</v>
      </c>
      <c r="P5" s="252" t="s">
        <v>443</v>
      </c>
      <c r="Q5" s="161"/>
      <c r="R5" s="253" t="s">
        <v>413</v>
      </c>
      <c r="S5" s="251" t="s">
        <v>442</v>
      </c>
      <c r="T5" s="252" t="s">
        <v>443</v>
      </c>
    </row>
    <row r="6" spans="1:20" ht="18" customHeight="1">
      <c r="A6" s="162" t="s">
        <v>43</v>
      </c>
      <c r="B6" s="10" t="s">
        <v>44</v>
      </c>
      <c r="C6" s="10">
        <v>40</v>
      </c>
      <c r="D6" s="85">
        <f t="shared" ref="D6:D13" si="0">($D$4*C6)/1000</f>
        <v>1.2</v>
      </c>
      <c r="E6" s="156" t="s">
        <v>47</v>
      </c>
      <c r="F6" s="10" t="s">
        <v>44</v>
      </c>
      <c r="G6" s="10">
        <v>40</v>
      </c>
      <c r="H6" s="90">
        <f>(G6*$H$4)/1000</f>
        <v>1.2</v>
      </c>
      <c r="I6" s="178" t="s">
        <v>416</v>
      </c>
      <c r="J6" s="10" t="s">
        <v>44</v>
      </c>
      <c r="K6" s="10">
        <v>46</v>
      </c>
      <c r="L6" s="85">
        <f t="shared" ref="L6:L12" si="1">(K6*$L$4)/1000</f>
        <v>1.38</v>
      </c>
      <c r="M6" s="162" t="s">
        <v>43</v>
      </c>
      <c r="N6" s="10" t="s">
        <v>44</v>
      </c>
      <c r="O6" s="10">
        <v>40</v>
      </c>
      <c r="P6" s="90">
        <f t="shared" ref="P6:P13" si="2">($P$4*O6)/1000</f>
        <v>1.2</v>
      </c>
      <c r="Q6" s="153" t="s">
        <v>47</v>
      </c>
      <c r="R6" s="10" t="s">
        <v>44</v>
      </c>
      <c r="S6" s="10">
        <v>40</v>
      </c>
      <c r="T6" s="90">
        <f t="shared" ref="T6:T13" si="3">(S6*$T$4)/1000</f>
        <v>1.2</v>
      </c>
    </row>
    <row r="7" spans="1:20" ht="18" customHeight="1">
      <c r="A7" s="163"/>
      <c r="B7" s="11" t="s">
        <v>18</v>
      </c>
      <c r="C7" s="11">
        <v>10</v>
      </c>
      <c r="D7" s="86">
        <f t="shared" si="0"/>
        <v>0.3</v>
      </c>
      <c r="E7" s="165"/>
      <c r="F7" s="11" t="s">
        <v>18</v>
      </c>
      <c r="G7" s="11">
        <v>10</v>
      </c>
      <c r="H7" s="91">
        <f>(G7*$H$4)/1000</f>
        <v>0.3</v>
      </c>
      <c r="I7" s="179"/>
      <c r="J7" s="11" t="s">
        <v>365</v>
      </c>
      <c r="K7" s="11">
        <v>10</v>
      </c>
      <c r="L7" s="86">
        <f t="shared" si="1"/>
        <v>0.3</v>
      </c>
      <c r="M7" s="163"/>
      <c r="N7" s="11" t="s">
        <v>18</v>
      </c>
      <c r="O7" s="11">
        <v>10</v>
      </c>
      <c r="P7" s="91">
        <f t="shared" si="2"/>
        <v>0.3</v>
      </c>
      <c r="Q7" s="154"/>
      <c r="R7" s="11" t="s">
        <v>18</v>
      </c>
      <c r="S7" s="11">
        <v>10</v>
      </c>
      <c r="T7" s="91">
        <f t="shared" si="3"/>
        <v>0.3</v>
      </c>
    </row>
    <row r="8" spans="1:20" ht="18" customHeight="1">
      <c r="A8" s="164"/>
      <c r="B8" s="12" t="s">
        <v>46</v>
      </c>
      <c r="C8" s="12">
        <v>5</v>
      </c>
      <c r="D8" s="87">
        <f t="shared" si="0"/>
        <v>0.15</v>
      </c>
      <c r="E8" s="166"/>
      <c r="F8" s="12" t="s">
        <v>48</v>
      </c>
      <c r="G8" s="12">
        <v>5</v>
      </c>
      <c r="H8" s="92">
        <f>(G8*$H$4)/1000</f>
        <v>0.15</v>
      </c>
      <c r="I8" s="179"/>
      <c r="J8" s="11" t="s">
        <v>79</v>
      </c>
      <c r="K8" s="11">
        <v>45</v>
      </c>
      <c r="L8" s="86">
        <f t="shared" si="1"/>
        <v>1.35</v>
      </c>
      <c r="M8" s="164"/>
      <c r="N8" s="12" t="s">
        <v>46</v>
      </c>
      <c r="O8" s="12">
        <v>5</v>
      </c>
      <c r="P8" s="92">
        <f t="shared" si="2"/>
        <v>0.15</v>
      </c>
      <c r="Q8" s="155"/>
      <c r="R8" s="12" t="s">
        <v>366</v>
      </c>
      <c r="S8" s="12">
        <v>5</v>
      </c>
      <c r="T8" s="93">
        <f t="shared" si="3"/>
        <v>0.15</v>
      </c>
    </row>
    <row r="9" spans="1:20" ht="18" customHeight="1">
      <c r="A9" s="169" t="s">
        <v>414</v>
      </c>
      <c r="B9" s="10" t="s">
        <v>55</v>
      </c>
      <c r="C9" s="10">
        <v>0.5</v>
      </c>
      <c r="D9" s="85">
        <f t="shared" si="0"/>
        <v>1.4999999999999999E-2</v>
      </c>
      <c r="E9" s="172" t="s">
        <v>415</v>
      </c>
      <c r="F9" s="10" t="s">
        <v>79</v>
      </c>
      <c r="G9" s="10">
        <v>30</v>
      </c>
      <c r="H9" s="90">
        <f>(G9*$H$4)/1000</f>
        <v>0.9</v>
      </c>
      <c r="I9" s="179"/>
      <c r="J9" s="11" t="s">
        <v>68</v>
      </c>
      <c r="K9" s="11">
        <v>12</v>
      </c>
      <c r="L9" s="86">
        <f t="shared" si="1"/>
        <v>0.36</v>
      </c>
      <c r="M9" s="172" t="s">
        <v>417</v>
      </c>
      <c r="N9" s="10" t="s">
        <v>55</v>
      </c>
      <c r="O9" s="10">
        <v>0.5</v>
      </c>
      <c r="P9" s="90">
        <f t="shared" si="2"/>
        <v>1.4999999999999999E-2</v>
      </c>
      <c r="Q9" s="178" t="s">
        <v>420</v>
      </c>
      <c r="R9" s="10" t="s">
        <v>55</v>
      </c>
      <c r="S9" s="10">
        <v>0.5</v>
      </c>
      <c r="T9" s="90">
        <f t="shared" si="3"/>
        <v>1.4999999999999999E-2</v>
      </c>
    </row>
    <row r="10" spans="1:20" ht="18" customHeight="1">
      <c r="A10" s="170"/>
      <c r="B10" s="11" t="s">
        <v>52</v>
      </c>
      <c r="C10" s="11">
        <v>3</v>
      </c>
      <c r="D10" s="86">
        <f t="shared" si="0"/>
        <v>0.09</v>
      </c>
      <c r="E10" s="173"/>
      <c r="F10" s="11" t="s">
        <v>96</v>
      </c>
      <c r="G10" s="11">
        <v>10</v>
      </c>
      <c r="H10" s="91">
        <f>(G10*$H$4)/300</f>
        <v>1</v>
      </c>
      <c r="I10" s="179"/>
      <c r="J10" s="11" t="s">
        <v>55</v>
      </c>
      <c r="K10" s="11">
        <v>1</v>
      </c>
      <c r="L10" s="86">
        <f t="shared" si="1"/>
        <v>0.03</v>
      </c>
      <c r="M10" s="173"/>
      <c r="N10" s="11" t="s">
        <v>367</v>
      </c>
      <c r="O10" s="11">
        <v>23</v>
      </c>
      <c r="P10" s="91">
        <f t="shared" si="2"/>
        <v>0.69</v>
      </c>
      <c r="Q10" s="179"/>
      <c r="R10" s="11" t="s">
        <v>53</v>
      </c>
      <c r="S10" s="11">
        <v>0.5</v>
      </c>
      <c r="T10" s="91">
        <f t="shared" si="3"/>
        <v>1.4999999999999999E-2</v>
      </c>
    </row>
    <row r="11" spans="1:20" ht="18" customHeight="1">
      <c r="A11" s="170"/>
      <c r="B11" s="11" t="s">
        <v>368</v>
      </c>
      <c r="C11" s="11">
        <v>4</v>
      </c>
      <c r="D11" s="86">
        <f t="shared" si="0"/>
        <v>0.12</v>
      </c>
      <c r="E11" s="173"/>
      <c r="F11" s="11" t="s">
        <v>55</v>
      </c>
      <c r="G11" s="11">
        <v>0.5</v>
      </c>
      <c r="H11" s="91">
        <f>(G11*$H$4)/1000</f>
        <v>1.4999999999999999E-2</v>
      </c>
      <c r="I11" s="179"/>
      <c r="J11" s="11" t="s">
        <v>369</v>
      </c>
      <c r="K11" s="11">
        <v>25</v>
      </c>
      <c r="L11" s="86">
        <f t="shared" si="1"/>
        <v>0.75</v>
      </c>
      <c r="M11" s="173"/>
      <c r="N11" s="11" t="s">
        <v>52</v>
      </c>
      <c r="O11" s="11">
        <v>1</v>
      </c>
      <c r="P11" s="91">
        <f t="shared" si="2"/>
        <v>0.03</v>
      </c>
      <c r="Q11" s="179"/>
      <c r="R11" s="11" t="s">
        <v>369</v>
      </c>
      <c r="S11" s="11">
        <v>2</v>
      </c>
      <c r="T11" s="91">
        <f t="shared" si="3"/>
        <v>0.06</v>
      </c>
    </row>
    <row r="12" spans="1:20" ht="18" customHeight="1">
      <c r="A12" s="170"/>
      <c r="B12" s="11" t="s">
        <v>270</v>
      </c>
      <c r="C12" s="11">
        <v>0.8</v>
      </c>
      <c r="D12" s="86">
        <f t="shared" si="0"/>
        <v>2.4E-2</v>
      </c>
      <c r="E12" s="173"/>
      <c r="F12" s="11" t="s">
        <v>370</v>
      </c>
      <c r="G12" s="11">
        <v>3</v>
      </c>
      <c r="H12" s="91">
        <f>(G12*$H$4)/1000</f>
        <v>0.09</v>
      </c>
      <c r="I12" s="179"/>
      <c r="J12" s="11" t="s">
        <v>371</v>
      </c>
      <c r="K12" s="11">
        <v>3.5</v>
      </c>
      <c r="L12" s="86">
        <f t="shared" si="1"/>
        <v>0.105</v>
      </c>
      <c r="M12" s="173"/>
      <c r="N12" s="11" t="s">
        <v>94</v>
      </c>
      <c r="O12" s="11">
        <v>1.8</v>
      </c>
      <c r="P12" s="91">
        <f t="shared" si="2"/>
        <v>5.3999999999999999E-2</v>
      </c>
      <c r="Q12" s="179"/>
      <c r="R12" s="11" t="s">
        <v>94</v>
      </c>
      <c r="S12" s="11">
        <v>25</v>
      </c>
      <c r="T12" s="91">
        <f t="shared" si="3"/>
        <v>0.75</v>
      </c>
    </row>
    <row r="13" spans="1:20" ht="18" customHeight="1">
      <c r="A13" s="170"/>
      <c r="B13" s="11" t="s">
        <v>436</v>
      </c>
      <c r="C13" s="11">
        <v>20</v>
      </c>
      <c r="D13" s="86">
        <f t="shared" si="0"/>
        <v>0.6</v>
      </c>
      <c r="E13" s="173"/>
      <c r="F13" s="11" t="s">
        <v>369</v>
      </c>
      <c r="G13" s="11">
        <v>4</v>
      </c>
      <c r="H13" s="91">
        <f>(G13*$H$4)/1000</f>
        <v>0.12</v>
      </c>
      <c r="I13" s="179"/>
      <c r="J13" s="11" t="s">
        <v>165</v>
      </c>
      <c r="K13" s="11">
        <v>10</v>
      </c>
      <c r="L13" s="86">
        <f>(K13*$L$4)/300</f>
        <v>1</v>
      </c>
      <c r="M13" s="173"/>
      <c r="N13" s="11" t="s">
        <v>270</v>
      </c>
      <c r="O13" s="11">
        <v>3</v>
      </c>
      <c r="P13" s="91">
        <f t="shared" si="2"/>
        <v>0.09</v>
      </c>
      <c r="Q13" s="179"/>
      <c r="R13" s="11" t="s">
        <v>270</v>
      </c>
      <c r="S13" s="11">
        <v>2</v>
      </c>
      <c r="T13" s="91">
        <f t="shared" si="3"/>
        <v>0.06</v>
      </c>
    </row>
    <row r="14" spans="1:20" ht="18" customHeight="1">
      <c r="A14" s="170"/>
      <c r="B14" s="11" t="s">
        <v>54</v>
      </c>
      <c r="C14" s="11">
        <v>0.5</v>
      </c>
      <c r="D14" s="86">
        <f>($D$4*C14)/150</f>
        <v>0.1</v>
      </c>
      <c r="E14" s="173"/>
      <c r="F14" s="11" t="s">
        <v>165</v>
      </c>
      <c r="G14" s="11">
        <v>5</v>
      </c>
      <c r="H14" s="91">
        <f>(G14*$H$4)/300</f>
        <v>0.5</v>
      </c>
      <c r="I14" s="179"/>
      <c r="J14" s="11" t="s">
        <v>372</v>
      </c>
      <c r="K14" s="11">
        <v>20</v>
      </c>
      <c r="L14" s="86">
        <f>(K14*$L$4)/1000</f>
        <v>0.6</v>
      </c>
      <c r="M14" s="173"/>
      <c r="N14" s="11" t="s">
        <v>373</v>
      </c>
      <c r="O14" s="11">
        <v>0.6</v>
      </c>
      <c r="P14" s="91">
        <f>($P$4*O14)/150</f>
        <v>0.12</v>
      </c>
      <c r="Q14" s="179"/>
      <c r="R14" s="11" t="s">
        <v>374</v>
      </c>
      <c r="S14" s="11">
        <v>3</v>
      </c>
      <c r="T14" s="91">
        <f>(S14*$T$4)/100</f>
        <v>0.9</v>
      </c>
    </row>
    <row r="15" spans="1:20" ht="18" customHeight="1">
      <c r="A15" s="170"/>
      <c r="B15" s="11" t="s">
        <v>189</v>
      </c>
      <c r="C15" s="11">
        <v>1.8</v>
      </c>
      <c r="D15" s="86">
        <f>($D$4*C15)/50</f>
        <v>1.08</v>
      </c>
      <c r="E15" s="173"/>
      <c r="F15" s="11" t="s">
        <v>375</v>
      </c>
      <c r="G15" s="11">
        <v>28</v>
      </c>
      <c r="H15" s="91">
        <f>(G15*$H$4)/1000</f>
        <v>0.84</v>
      </c>
      <c r="I15" s="179"/>
      <c r="J15" s="11" t="s">
        <v>376</v>
      </c>
      <c r="K15" s="11">
        <v>2</v>
      </c>
      <c r="L15" s="86">
        <f>(K15*$L$4)/450</f>
        <v>0.13333333333333333</v>
      </c>
      <c r="M15" s="174"/>
      <c r="N15" s="12" t="s">
        <v>377</v>
      </c>
      <c r="O15" s="12">
        <v>4</v>
      </c>
      <c r="P15" s="93">
        <f t="shared" ref="P15:P31" si="4">($P$4*O15)/1000</f>
        <v>0.12</v>
      </c>
      <c r="Q15" s="179"/>
      <c r="R15" s="11" t="s">
        <v>54</v>
      </c>
      <c r="S15" s="11">
        <v>0.2</v>
      </c>
      <c r="T15" s="91">
        <f>(S15*$T$4)/150</f>
        <v>0.04</v>
      </c>
    </row>
    <row r="16" spans="1:20" ht="18" customHeight="1">
      <c r="A16" s="170"/>
      <c r="B16" s="11" t="s">
        <v>57</v>
      </c>
      <c r="C16" s="11">
        <v>0.5</v>
      </c>
      <c r="D16" s="86">
        <f>($D$4*C16)/1000</f>
        <v>1.4999999999999999E-2</v>
      </c>
      <c r="E16" s="173"/>
      <c r="F16" s="11" t="s">
        <v>118</v>
      </c>
      <c r="G16" s="11">
        <v>0.3</v>
      </c>
      <c r="H16" s="91">
        <f>(G16*$H$4)/1000</f>
        <v>8.9999999999999993E-3</v>
      </c>
      <c r="I16" s="180"/>
      <c r="J16" s="12" t="s">
        <v>378</v>
      </c>
      <c r="K16" s="12">
        <v>18</v>
      </c>
      <c r="L16" s="87">
        <f t="shared" ref="L16:L24" si="5">(K16*$L$4)/1000</f>
        <v>0.54</v>
      </c>
      <c r="M16" s="172" t="s">
        <v>418</v>
      </c>
      <c r="N16" s="10" t="s">
        <v>79</v>
      </c>
      <c r="O16" s="10">
        <v>45</v>
      </c>
      <c r="P16" s="90">
        <f t="shared" si="4"/>
        <v>1.35</v>
      </c>
      <c r="Q16" s="179"/>
      <c r="R16" s="11" t="s">
        <v>379</v>
      </c>
      <c r="S16" s="11">
        <v>0.01</v>
      </c>
      <c r="T16" s="91">
        <f>(S16*$T$4)/1000</f>
        <v>2.9999999999999997E-4</v>
      </c>
    </row>
    <row r="17" spans="1:20" ht="18" customHeight="1">
      <c r="A17" s="170"/>
      <c r="B17" s="11" t="s">
        <v>380</v>
      </c>
      <c r="C17" s="11">
        <v>0.5</v>
      </c>
      <c r="D17" s="86">
        <f>($D$4*C17)/1000</f>
        <v>1.4999999999999999E-2</v>
      </c>
      <c r="E17" s="173"/>
      <c r="F17" s="11" t="s">
        <v>381</v>
      </c>
      <c r="G17" s="11">
        <v>0.5</v>
      </c>
      <c r="H17" s="91">
        <f>(G17*$H$4)/1000</f>
        <v>1.4999999999999999E-2</v>
      </c>
      <c r="I17" s="178" t="s">
        <v>387</v>
      </c>
      <c r="J17" s="11" t="s">
        <v>106</v>
      </c>
      <c r="K17" s="11">
        <v>0.1</v>
      </c>
      <c r="L17" s="86">
        <f t="shared" si="5"/>
        <v>3.0000000000000001E-3</v>
      </c>
      <c r="M17" s="173"/>
      <c r="N17" s="11" t="s">
        <v>62</v>
      </c>
      <c r="O17" s="11">
        <v>0.5</v>
      </c>
      <c r="P17" s="91">
        <f t="shared" si="4"/>
        <v>1.4999999999999999E-2</v>
      </c>
      <c r="Q17" s="180"/>
      <c r="R17" s="12" t="s">
        <v>382</v>
      </c>
      <c r="S17" s="12">
        <v>0.3</v>
      </c>
      <c r="T17" s="93">
        <f>(S17*$T$4)/1000</f>
        <v>8.9999999999999993E-3</v>
      </c>
    </row>
    <row r="18" spans="1:20" ht="18" customHeight="1">
      <c r="A18" s="171"/>
      <c r="B18" s="12" t="s">
        <v>15</v>
      </c>
      <c r="C18" s="12">
        <v>0.3</v>
      </c>
      <c r="D18" s="87">
        <f>($D$4*C18)/1000</f>
        <v>8.9999999999999993E-3</v>
      </c>
      <c r="E18" s="174"/>
      <c r="F18" s="12" t="s">
        <v>158</v>
      </c>
      <c r="G18" s="12">
        <v>3</v>
      </c>
      <c r="H18" s="93">
        <f>(G18*$H$4)/1000</f>
        <v>0.09</v>
      </c>
      <c r="I18" s="179"/>
      <c r="J18" s="11" t="s">
        <v>386</v>
      </c>
      <c r="K18" s="11">
        <v>1</v>
      </c>
      <c r="L18" s="86">
        <f t="shared" si="5"/>
        <v>0.03</v>
      </c>
      <c r="M18" s="173"/>
      <c r="N18" s="11" t="s">
        <v>68</v>
      </c>
      <c r="O18" s="11">
        <v>5</v>
      </c>
      <c r="P18" s="91">
        <f t="shared" si="4"/>
        <v>0.15</v>
      </c>
      <c r="Q18" s="178" t="s">
        <v>419</v>
      </c>
      <c r="R18" s="10" t="s">
        <v>207</v>
      </c>
      <c r="S18" s="10">
        <v>20</v>
      </c>
      <c r="T18" s="90">
        <f>(S18*$T$4)/600</f>
        <v>1</v>
      </c>
    </row>
    <row r="19" spans="1:20" ht="18" customHeight="1">
      <c r="A19" s="172" t="s">
        <v>383</v>
      </c>
      <c r="B19" s="10" t="s">
        <v>69</v>
      </c>
      <c r="C19" s="10">
        <v>1</v>
      </c>
      <c r="D19" s="85">
        <f>($D$4*C19)/1000</f>
        <v>0.03</v>
      </c>
      <c r="E19" s="172" t="s">
        <v>384</v>
      </c>
      <c r="F19" s="10" t="s">
        <v>385</v>
      </c>
      <c r="G19" s="10">
        <v>12</v>
      </c>
      <c r="H19" s="94">
        <f>(G19*$H$4)/300</f>
        <v>1.2</v>
      </c>
      <c r="I19" s="179"/>
      <c r="J19" s="11" t="s">
        <v>390</v>
      </c>
      <c r="K19" s="11">
        <v>0.3</v>
      </c>
      <c r="L19" s="86">
        <f t="shared" si="5"/>
        <v>8.9999999999999993E-3</v>
      </c>
      <c r="M19" s="173"/>
      <c r="N19" s="11" t="s">
        <v>55</v>
      </c>
      <c r="O19" s="11">
        <v>0.5</v>
      </c>
      <c r="P19" s="91">
        <f t="shared" si="4"/>
        <v>1.4999999999999999E-2</v>
      </c>
      <c r="Q19" s="179"/>
      <c r="R19" s="11" t="s">
        <v>106</v>
      </c>
      <c r="S19" s="11">
        <v>0.1</v>
      </c>
      <c r="T19" s="91">
        <f>(S19*$T$4)/1000</f>
        <v>3.0000000000000001E-3</v>
      </c>
    </row>
    <row r="20" spans="1:20" ht="18" customHeight="1">
      <c r="A20" s="173"/>
      <c r="B20" s="11" t="s">
        <v>231</v>
      </c>
      <c r="C20" s="11">
        <v>0.3</v>
      </c>
      <c r="D20" s="86">
        <f>($D$4*C20)/180</f>
        <v>0.05</v>
      </c>
      <c r="E20" s="173"/>
      <c r="F20" s="11" t="s">
        <v>386</v>
      </c>
      <c r="G20" s="11">
        <v>2</v>
      </c>
      <c r="H20" s="91">
        <f>(G20*$H$4)/1000</f>
        <v>0.06</v>
      </c>
      <c r="I20" s="179"/>
      <c r="J20" s="11" t="s">
        <v>67</v>
      </c>
      <c r="K20" s="11">
        <v>30</v>
      </c>
      <c r="L20" s="86">
        <f t="shared" si="5"/>
        <v>0.9</v>
      </c>
      <c r="M20" s="173"/>
      <c r="N20" s="11" t="s">
        <v>52</v>
      </c>
      <c r="O20" s="11">
        <v>10</v>
      </c>
      <c r="P20" s="91">
        <f t="shared" si="4"/>
        <v>0.3</v>
      </c>
      <c r="Q20" s="179"/>
      <c r="R20" s="11" t="s">
        <v>62</v>
      </c>
      <c r="S20" s="11">
        <v>0.2</v>
      </c>
      <c r="T20" s="91">
        <f>(S20*$T$4)/1000</f>
        <v>6.0000000000000001E-3</v>
      </c>
    </row>
    <row r="21" spans="1:20" ht="18" customHeight="1">
      <c r="A21" s="173"/>
      <c r="B21" s="11" t="s">
        <v>62</v>
      </c>
      <c r="C21" s="11">
        <v>0.5</v>
      </c>
      <c r="D21" s="86">
        <f>($D$4*C21)/1000</f>
        <v>1.4999999999999999E-2</v>
      </c>
      <c r="E21" s="173"/>
      <c r="F21" s="11" t="s">
        <v>68</v>
      </c>
      <c r="G21" s="11">
        <v>4</v>
      </c>
      <c r="H21" s="91">
        <f>(G21*$H$4)/1000</f>
        <v>0.12</v>
      </c>
      <c r="I21" s="179"/>
      <c r="J21" s="11" t="s">
        <v>57</v>
      </c>
      <c r="K21" s="11">
        <v>0.02</v>
      </c>
      <c r="L21" s="86">
        <f t="shared" si="5"/>
        <v>5.9999999999999995E-4</v>
      </c>
      <c r="M21" s="173"/>
      <c r="N21" s="11" t="s">
        <v>371</v>
      </c>
      <c r="O21" s="11">
        <v>4</v>
      </c>
      <c r="P21" s="91">
        <f t="shared" si="4"/>
        <v>0.12</v>
      </c>
      <c r="Q21" s="179"/>
      <c r="R21" s="11" t="s">
        <v>369</v>
      </c>
      <c r="S21" s="11">
        <v>2</v>
      </c>
      <c r="T21" s="91">
        <f>(S21*$T$4)/1000</f>
        <v>0.06</v>
      </c>
    </row>
    <row r="22" spans="1:20" ht="18" customHeight="1">
      <c r="A22" s="173"/>
      <c r="B22" s="11" t="s">
        <v>55</v>
      </c>
      <c r="C22" s="11">
        <v>0.5</v>
      </c>
      <c r="D22" s="86">
        <f>($D$4*C22)/1000</f>
        <v>1.4999999999999999E-2</v>
      </c>
      <c r="E22" s="173"/>
      <c r="F22" s="11" t="s">
        <v>53</v>
      </c>
      <c r="G22" s="11">
        <v>3</v>
      </c>
      <c r="H22" s="91">
        <f>(G22*$H$4)/1000</f>
        <v>0.09</v>
      </c>
      <c r="I22" s="179"/>
      <c r="J22" s="11" t="s">
        <v>118</v>
      </c>
      <c r="K22" s="11">
        <v>1</v>
      </c>
      <c r="L22" s="86">
        <f t="shared" si="5"/>
        <v>0.03</v>
      </c>
      <c r="M22" s="173"/>
      <c r="N22" s="11" t="s">
        <v>388</v>
      </c>
      <c r="O22" s="11">
        <v>90</v>
      </c>
      <c r="P22" s="91">
        <f t="shared" si="4"/>
        <v>2.7</v>
      </c>
      <c r="Q22" s="179"/>
      <c r="R22" s="11" t="s">
        <v>64</v>
      </c>
      <c r="S22" s="11">
        <v>0.01</v>
      </c>
      <c r="T22" s="91">
        <f>(S22*$T$4)/1000</f>
        <v>2.9999999999999997E-4</v>
      </c>
    </row>
    <row r="23" spans="1:20" ht="18" customHeight="1">
      <c r="A23" s="173"/>
      <c r="B23" s="11" t="s">
        <v>370</v>
      </c>
      <c r="C23" s="11">
        <v>3</v>
      </c>
      <c r="D23" s="86">
        <f>($D$4*C23)/1000</f>
        <v>0.09</v>
      </c>
      <c r="E23" s="173"/>
      <c r="F23" s="11" t="s">
        <v>389</v>
      </c>
      <c r="G23" s="11">
        <v>6</v>
      </c>
      <c r="H23" s="91">
        <f>(G23*$H$4)/1000</f>
        <v>0.18</v>
      </c>
      <c r="I23" s="179"/>
      <c r="J23" s="11" t="s">
        <v>15</v>
      </c>
      <c r="K23" s="11">
        <v>0.5</v>
      </c>
      <c r="L23" s="86">
        <f t="shared" si="5"/>
        <v>1.4999999999999999E-2</v>
      </c>
      <c r="M23" s="173"/>
      <c r="N23" s="11" t="s">
        <v>57</v>
      </c>
      <c r="O23" s="11">
        <v>0.5</v>
      </c>
      <c r="P23" s="91">
        <f t="shared" si="4"/>
        <v>1.4999999999999999E-2</v>
      </c>
      <c r="Q23" s="179"/>
      <c r="R23" s="11" t="s">
        <v>222</v>
      </c>
      <c r="S23" s="11">
        <v>5</v>
      </c>
      <c r="T23" s="91">
        <f>(S23*$T$4)/400</f>
        <v>0.375</v>
      </c>
    </row>
    <row r="24" spans="1:20" ht="18" customHeight="1">
      <c r="A24" s="173"/>
      <c r="B24" s="11" t="s">
        <v>52</v>
      </c>
      <c r="C24" s="11">
        <v>13</v>
      </c>
      <c r="D24" s="86">
        <f>($D$4*C24)/1000</f>
        <v>0.39</v>
      </c>
      <c r="E24" s="173"/>
      <c r="F24" s="11" t="s">
        <v>369</v>
      </c>
      <c r="G24" s="11">
        <v>3</v>
      </c>
      <c r="H24" s="91">
        <f>(G24*$H$4)/1000</f>
        <v>0.09</v>
      </c>
      <c r="I24" s="179"/>
      <c r="J24" s="22" t="s">
        <v>70</v>
      </c>
      <c r="K24" s="22">
        <v>30</v>
      </c>
      <c r="L24" s="88">
        <f t="shared" si="5"/>
        <v>0.9</v>
      </c>
      <c r="M24" s="173"/>
      <c r="N24" s="11" t="s">
        <v>294</v>
      </c>
      <c r="O24" s="11">
        <v>3</v>
      </c>
      <c r="P24" s="91">
        <f t="shared" si="4"/>
        <v>0.09</v>
      </c>
      <c r="Q24" s="180"/>
      <c r="R24" s="12" t="s">
        <v>391</v>
      </c>
      <c r="S24" s="12">
        <v>60</v>
      </c>
      <c r="T24" s="93">
        <f t="shared" ref="T24:T31" si="6">(S24*$T$4)/1000</f>
        <v>1.8</v>
      </c>
    </row>
    <row r="25" spans="1:20" ht="18" customHeight="1">
      <c r="A25" s="173"/>
      <c r="B25" s="11" t="s">
        <v>84</v>
      </c>
      <c r="C25" s="11">
        <v>3</v>
      </c>
      <c r="D25" s="86">
        <f>($D$4*C25)/250</f>
        <v>0.36</v>
      </c>
      <c r="E25" s="173"/>
      <c r="F25" s="11" t="s">
        <v>392</v>
      </c>
      <c r="G25" s="11">
        <v>1</v>
      </c>
      <c r="H25" s="91">
        <f>(G25*$H$4)/100</f>
        <v>0.3</v>
      </c>
      <c r="I25" s="82" t="s">
        <v>399</v>
      </c>
      <c r="J25" s="36" t="s">
        <v>399</v>
      </c>
      <c r="K25" s="36">
        <v>100</v>
      </c>
      <c r="L25" s="89">
        <f>(K25*$L$4)/100</f>
        <v>30</v>
      </c>
      <c r="M25" s="173"/>
      <c r="N25" s="11" t="s">
        <v>393</v>
      </c>
      <c r="O25" s="11">
        <v>1</v>
      </c>
      <c r="P25" s="91">
        <f t="shared" si="4"/>
        <v>0.03</v>
      </c>
      <c r="Q25" s="178" t="s">
        <v>435</v>
      </c>
      <c r="R25" s="10" t="s">
        <v>396</v>
      </c>
      <c r="S25" s="10">
        <v>0.5</v>
      </c>
      <c r="T25" s="90">
        <f t="shared" si="6"/>
        <v>1.4999999999999999E-2</v>
      </c>
    </row>
    <row r="26" spans="1:20" ht="18" customHeight="1">
      <c r="A26" s="173"/>
      <c r="B26" s="11" t="s">
        <v>394</v>
      </c>
      <c r="C26" s="11">
        <v>65</v>
      </c>
      <c r="D26" s="86">
        <f t="shared" ref="D26:D36" si="7">($D$4*C26)/1000</f>
        <v>1.95</v>
      </c>
      <c r="E26" s="173"/>
      <c r="F26" s="11" t="s">
        <v>395</v>
      </c>
      <c r="G26" s="11">
        <v>10</v>
      </c>
      <c r="H26" s="91">
        <f t="shared" ref="H26:H31" si="8">(G26*$H$4)/1000</f>
        <v>0.3</v>
      </c>
      <c r="I26" s="178"/>
      <c r="J26" s="21"/>
      <c r="K26" s="21"/>
      <c r="L26" s="96"/>
      <c r="M26" s="173"/>
      <c r="N26" s="11" t="s">
        <v>113</v>
      </c>
      <c r="O26" s="11">
        <v>4</v>
      </c>
      <c r="P26" s="91">
        <f t="shared" si="4"/>
        <v>0.12</v>
      </c>
      <c r="Q26" s="179"/>
      <c r="R26" s="11" t="s">
        <v>55</v>
      </c>
      <c r="S26" s="11">
        <v>0.01</v>
      </c>
      <c r="T26" s="91">
        <f t="shared" si="6"/>
        <v>2.9999999999999997E-4</v>
      </c>
    </row>
    <row r="27" spans="1:20" ht="18" customHeight="1">
      <c r="A27" s="173"/>
      <c r="B27" s="11" t="s">
        <v>57</v>
      </c>
      <c r="C27" s="11">
        <v>0.2</v>
      </c>
      <c r="D27" s="86">
        <f t="shared" si="7"/>
        <v>6.0000000000000001E-3</v>
      </c>
      <c r="E27" s="173"/>
      <c r="F27" s="11" t="s">
        <v>57</v>
      </c>
      <c r="G27" s="11">
        <v>0.5</v>
      </c>
      <c r="H27" s="91">
        <f t="shared" si="8"/>
        <v>1.4999999999999999E-2</v>
      </c>
      <c r="I27" s="179"/>
      <c r="J27" s="11"/>
      <c r="K27" s="11"/>
      <c r="L27" s="86"/>
      <c r="M27" s="173"/>
      <c r="N27" s="11" t="s">
        <v>397</v>
      </c>
      <c r="O27" s="11">
        <v>1</v>
      </c>
      <c r="P27" s="91">
        <f t="shared" si="4"/>
        <v>0.03</v>
      </c>
      <c r="Q27" s="179"/>
      <c r="R27" s="11" t="s">
        <v>389</v>
      </c>
      <c r="S27" s="11">
        <v>30</v>
      </c>
      <c r="T27" s="91">
        <f t="shared" si="6"/>
        <v>0.9</v>
      </c>
    </row>
    <row r="28" spans="1:20" ht="18" customHeight="1">
      <c r="A28" s="173"/>
      <c r="B28" s="18" t="s">
        <v>398</v>
      </c>
      <c r="C28" s="11">
        <v>1</v>
      </c>
      <c r="D28" s="86">
        <f t="shared" si="7"/>
        <v>0.03</v>
      </c>
      <c r="E28" s="173"/>
      <c r="F28" s="11" t="s">
        <v>64</v>
      </c>
      <c r="G28" s="11">
        <v>0.5</v>
      </c>
      <c r="H28" s="91">
        <f t="shared" si="8"/>
        <v>1.4999999999999999E-2</v>
      </c>
      <c r="I28" s="179"/>
      <c r="J28" s="11"/>
      <c r="K28" s="11"/>
      <c r="L28" s="86"/>
      <c r="M28" s="174"/>
      <c r="N28" s="12" t="s">
        <v>65</v>
      </c>
      <c r="O28" s="12">
        <v>0.01</v>
      </c>
      <c r="P28" s="93">
        <f t="shared" si="4"/>
        <v>2.9999999999999997E-4</v>
      </c>
      <c r="Q28" s="179"/>
      <c r="R28" s="11" t="s">
        <v>379</v>
      </c>
      <c r="S28" s="11">
        <v>1</v>
      </c>
      <c r="T28" s="91">
        <f t="shared" si="6"/>
        <v>0.03</v>
      </c>
    </row>
    <row r="29" spans="1:20" ht="18" customHeight="1">
      <c r="A29" s="173"/>
      <c r="B29" s="11" t="s">
        <v>294</v>
      </c>
      <c r="C29" s="11">
        <v>1</v>
      </c>
      <c r="D29" s="86">
        <f t="shared" si="7"/>
        <v>0.03</v>
      </c>
      <c r="E29" s="174"/>
      <c r="F29" s="12" t="s">
        <v>294</v>
      </c>
      <c r="G29" s="12">
        <v>2</v>
      </c>
      <c r="H29" s="92">
        <f t="shared" si="8"/>
        <v>0.06</v>
      </c>
      <c r="I29" s="179"/>
      <c r="J29" s="11"/>
      <c r="K29" s="11"/>
      <c r="L29" s="86"/>
      <c r="M29" s="173" t="s">
        <v>434</v>
      </c>
      <c r="N29" s="21" t="s">
        <v>396</v>
      </c>
      <c r="O29" s="21">
        <v>0.3</v>
      </c>
      <c r="P29" s="94">
        <f t="shared" si="4"/>
        <v>8.9999999999999993E-3</v>
      </c>
      <c r="Q29" s="179"/>
      <c r="R29" s="11" t="s">
        <v>294</v>
      </c>
      <c r="S29" s="11">
        <v>0.3</v>
      </c>
      <c r="T29" s="91">
        <f t="shared" si="6"/>
        <v>8.9999999999999993E-3</v>
      </c>
    </row>
    <row r="30" spans="1:20" ht="18" customHeight="1">
      <c r="A30" s="173"/>
      <c r="B30" s="11" t="s">
        <v>400</v>
      </c>
      <c r="C30" s="11">
        <v>0.2</v>
      </c>
      <c r="D30" s="86">
        <f t="shared" si="7"/>
        <v>6.0000000000000001E-3</v>
      </c>
      <c r="E30" s="172" t="s">
        <v>401</v>
      </c>
      <c r="F30" s="10" t="s">
        <v>106</v>
      </c>
      <c r="G30" s="10">
        <v>0.5</v>
      </c>
      <c r="H30" s="90">
        <f t="shared" si="8"/>
        <v>1.4999999999999999E-2</v>
      </c>
      <c r="I30" s="179"/>
      <c r="J30" s="11"/>
      <c r="K30" s="11"/>
      <c r="L30" s="86"/>
      <c r="M30" s="173"/>
      <c r="N30" s="11" t="s">
        <v>390</v>
      </c>
      <c r="O30" s="11">
        <v>0.5</v>
      </c>
      <c r="P30" s="91">
        <f t="shared" si="4"/>
        <v>1.4999999999999999E-2</v>
      </c>
      <c r="Q30" s="180"/>
      <c r="R30" s="12" t="s">
        <v>382</v>
      </c>
      <c r="S30" s="12">
        <v>0.3</v>
      </c>
      <c r="T30" s="93">
        <f t="shared" si="6"/>
        <v>8.9999999999999993E-3</v>
      </c>
    </row>
    <row r="31" spans="1:20" ht="18" customHeight="1">
      <c r="A31" s="173"/>
      <c r="B31" s="11" t="s">
        <v>113</v>
      </c>
      <c r="C31" s="11">
        <v>2</v>
      </c>
      <c r="D31" s="86">
        <f t="shared" si="7"/>
        <v>0.06</v>
      </c>
      <c r="E31" s="173"/>
      <c r="F31" s="11" t="s">
        <v>386</v>
      </c>
      <c r="G31" s="11">
        <v>1</v>
      </c>
      <c r="H31" s="91">
        <f t="shared" si="8"/>
        <v>0.03</v>
      </c>
      <c r="I31" s="179"/>
      <c r="J31" s="11"/>
      <c r="K31" s="11"/>
      <c r="L31" s="86"/>
      <c r="M31" s="173"/>
      <c r="N31" s="11" t="s">
        <v>116</v>
      </c>
      <c r="O31" s="11">
        <v>3</v>
      </c>
      <c r="P31" s="91">
        <f t="shared" si="4"/>
        <v>0.09</v>
      </c>
      <c r="Q31" s="72" t="s">
        <v>404</v>
      </c>
      <c r="R31" s="11" t="s">
        <v>110</v>
      </c>
      <c r="S31" s="11">
        <v>100</v>
      </c>
      <c r="T31" s="91">
        <f t="shared" si="6"/>
        <v>3</v>
      </c>
    </row>
    <row r="32" spans="1:20" ht="18" customHeight="1">
      <c r="A32" s="173"/>
      <c r="B32" s="11" t="s">
        <v>400</v>
      </c>
      <c r="C32" s="11">
        <v>0.2</v>
      </c>
      <c r="D32" s="86">
        <f t="shared" si="7"/>
        <v>6.0000000000000001E-3</v>
      </c>
      <c r="E32" s="173"/>
      <c r="F32" s="11" t="s">
        <v>403</v>
      </c>
      <c r="G32" s="11">
        <v>2</v>
      </c>
      <c r="H32" s="91">
        <f>(G32*$H$4)/100</f>
        <v>0.6</v>
      </c>
      <c r="I32" s="179"/>
      <c r="J32" s="11"/>
      <c r="K32" s="11"/>
      <c r="L32" s="86"/>
      <c r="M32" s="173"/>
      <c r="N32" s="11" t="s">
        <v>402</v>
      </c>
      <c r="O32" s="11">
        <v>30</v>
      </c>
      <c r="P32" s="91">
        <f>($P$4*O32)/300</f>
        <v>3</v>
      </c>
      <c r="Q32" s="20" t="s">
        <v>317</v>
      </c>
      <c r="R32" s="11" t="s">
        <v>317</v>
      </c>
      <c r="S32" s="11">
        <v>60</v>
      </c>
      <c r="T32" s="91">
        <f>($D$4*S32)/500</f>
        <v>3.6</v>
      </c>
    </row>
    <row r="33" spans="1:20" ht="18" customHeight="1">
      <c r="A33" s="174"/>
      <c r="B33" s="12" t="s">
        <v>113</v>
      </c>
      <c r="C33" s="12">
        <v>2</v>
      </c>
      <c r="D33" s="87">
        <f t="shared" si="7"/>
        <v>0.06</v>
      </c>
      <c r="E33" s="173"/>
      <c r="F33" s="11" t="s">
        <v>231</v>
      </c>
      <c r="G33" s="11">
        <v>0.1</v>
      </c>
      <c r="H33" s="91">
        <f>(G33*$H$4)/1000</f>
        <v>3.0000000000000001E-3</v>
      </c>
      <c r="I33" s="179"/>
      <c r="J33" s="11"/>
      <c r="K33" s="11"/>
      <c r="L33" s="86"/>
      <c r="M33" s="173"/>
      <c r="N33" s="22" t="s">
        <v>57</v>
      </c>
      <c r="O33" s="22">
        <v>0.3</v>
      </c>
      <c r="P33" s="92">
        <f>($P$4*O33)/1000</f>
        <v>8.9999999999999993E-3</v>
      </c>
      <c r="Q33" s="84" t="s">
        <v>319</v>
      </c>
      <c r="R33" s="181" t="s">
        <v>340</v>
      </c>
      <c r="S33" s="182"/>
      <c r="T33" s="183"/>
    </row>
    <row r="34" spans="1:20" ht="18" customHeight="1">
      <c r="A34" s="175" t="s">
        <v>249</v>
      </c>
      <c r="B34" s="10" t="s">
        <v>106</v>
      </c>
      <c r="C34" s="10">
        <v>0.5</v>
      </c>
      <c r="D34" s="85">
        <f t="shared" si="7"/>
        <v>1.4999999999999999E-2</v>
      </c>
      <c r="E34" s="173"/>
      <c r="F34" s="11" t="s">
        <v>390</v>
      </c>
      <c r="G34" s="11">
        <v>0.1</v>
      </c>
      <c r="H34" s="91">
        <f>(G34*$H$4)/1000</f>
        <v>3.0000000000000001E-3</v>
      </c>
      <c r="I34" s="179"/>
      <c r="J34" s="11"/>
      <c r="K34" s="11"/>
      <c r="L34" s="86"/>
      <c r="M34" s="175"/>
      <c r="N34" s="10"/>
      <c r="O34" s="10"/>
      <c r="P34" s="90"/>
      <c r="Q34" s="172"/>
      <c r="R34" s="21"/>
      <c r="S34" s="21"/>
      <c r="T34" s="94"/>
    </row>
    <row r="35" spans="1:20" ht="18" customHeight="1">
      <c r="A35" s="176"/>
      <c r="B35" s="11" t="s">
        <v>69</v>
      </c>
      <c r="C35" s="11">
        <v>0.1</v>
      </c>
      <c r="D35" s="86">
        <f t="shared" si="7"/>
        <v>3.0000000000000001E-3</v>
      </c>
      <c r="E35" s="173"/>
      <c r="F35" s="11" t="s">
        <v>405</v>
      </c>
      <c r="G35" s="11">
        <v>4</v>
      </c>
      <c r="H35" s="91">
        <f>(G35*$H$4)/1000</f>
        <v>0.12</v>
      </c>
      <c r="I35" s="179"/>
      <c r="J35" s="78"/>
      <c r="K35" s="78"/>
      <c r="L35" s="86"/>
      <c r="M35" s="176"/>
      <c r="N35" s="11"/>
      <c r="O35" s="11"/>
      <c r="P35" s="91"/>
      <c r="Q35" s="173"/>
      <c r="R35" s="11"/>
      <c r="S35" s="11"/>
      <c r="T35" s="91"/>
    </row>
    <row r="36" spans="1:20" ht="18" customHeight="1">
      <c r="A36" s="176"/>
      <c r="B36" s="11" t="s">
        <v>231</v>
      </c>
      <c r="C36" s="11">
        <v>0.01</v>
      </c>
      <c r="D36" s="86">
        <f t="shared" si="7"/>
        <v>2.9999999999999997E-4</v>
      </c>
      <c r="E36" s="173"/>
      <c r="F36" s="11" t="s">
        <v>379</v>
      </c>
      <c r="G36" s="11">
        <v>0.3</v>
      </c>
      <c r="H36" s="91">
        <f>(G36*$H$4)/1000</f>
        <v>8.9999999999999993E-3</v>
      </c>
      <c r="I36" s="179"/>
      <c r="J36" s="78"/>
      <c r="K36" s="78"/>
      <c r="L36" s="86"/>
      <c r="M36" s="176"/>
      <c r="N36" s="11"/>
      <c r="O36" s="11"/>
      <c r="P36" s="91"/>
      <c r="Q36" s="173"/>
      <c r="R36" s="11"/>
      <c r="S36" s="11"/>
      <c r="T36" s="91"/>
    </row>
    <row r="37" spans="1:20" ht="18" customHeight="1">
      <c r="A37" s="176"/>
      <c r="B37" s="11" t="s">
        <v>252</v>
      </c>
      <c r="C37" s="11">
        <v>2</v>
      </c>
      <c r="D37" s="86">
        <f>($D$4*C37)/20</f>
        <v>3</v>
      </c>
      <c r="E37" s="174"/>
      <c r="F37" s="12" t="s">
        <v>406</v>
      </c>
      <c r="G37" s="12">
        <v>0.2</v>
      </c>
      <c r="H37" s="93">
        <f>(G37*$H$4)/1000</f>
        <v>6.0000000000000001E-3</v>
      </c>
      <c r="I37" s="179"/>
      <c r="J37" s="11"/>
      <c r="K37" s="50"/>
      <c r="L37" s="86"/>
      <c r="M37" s="176"/>
      <c r="N37" s="11"/>
      <c r="O37" s="11"/>
      <c r="P37" s="91"/>
      <c r="Q37" s="173"/>
      <c r="R37" s="11"/>
      <c r="S37" s="11"/>
      <c r="T37" s="91"/>
    </row>
    <row r="38" spans="1:20" ht="18" customHeight="1">
      <c r="A38" s="176"/>
      <c r="B38" s="11" t="s">
        <v>55</v>
      </c>
      <c r="C38" s="11">
        <v>1</v>
      </c>
      <c r="D38" s="86">
        <f t="shared" ref="D38:D47" si="9">($D$4*C38)/1000</f>
        <v>0.03</v>
      </c>
      <c r="E38" s="172"/>
      <c r="F38" s="21"/>
      <c r="G38" s="21"/>
      <c r="H38" s="94"/>
      <c r="I38" s="179"/>
      <c r="J38" s="11"/>
      <c r="K38" s="50"/>
      <c r="L38" s="86"/>
      <c r="M38" s="176"/>
      <c r="N38" s="11"/>
      <c r="O38" s="11"/>
      <c r="P38" s="91"/>
      <c r="Q38" s="173"/>
      <c r="R38" s="11"/>
      <c r="S38" s="11"/>
      <c r="T38" s="91"/>
    </row>
    <row r="39" spans="1:20" ht="18" customHeight="1">
      <c r="A39" s="176"/>
      <c r="B39" s="11" t="s">
        <v>53</v>
      </c>
      <c r="C39" s="11">
        <v>0.3</v>
      </c>
      <c r="D39" s="86">
        <f t="shared" si="9"/>
        <v>8.9999999999999993E-3</v>
      </c>
      <c r="E39" s="173"/>
      <c r="F39" s="11"/>
      <c r="G39" s="11"/>
      <c r="H39" s="91"/>
      <c r="I39" s="179"/>
      <c r="J39" s="11"/>
      <c r="K39" s="50"/>
      <c r="L39" s="86"/>
      <c r="M39" s="176"/>
      <c r="N39" s="11"/>
      <c r="O39" s="11"/>
      <c r="P39" s="91"/>
      <c r="Q39" s="173"/>
      <c r="R39" s="11"/>
      <c r="S39" s="11"/>
      <c r="T39" s="91"/>
    </row>
    <row r="40" spans="1:20" ht="18" customHeight="1">
      <c r="A40" s="176"/>
      <c r="B40" s="11" t="s">
        <v>52</v>
      </c>
      <c r="C40" s="11">
        <v>3</v>
      </c>
      <c r="D40" s="86">
        <f t="shared" si="9"/>
        <v>0.09</v>
      </c>
      <c r="E40" s="173"/>
      <c r="F40" s="11"/>
      <c r="G40" s="11"/>
      <c r="H40" s="91"/>
      <c r="I40" s="179"/>
      <c r="J40" s="78"/>
      <c r="K40" s="78"/>
      <c r="L40" s="86"/>
      <c r="M40" s="176"/>
      <c r="N40" s="11"/>
      <c r="O40" s="11"/>
      <c r="P40" s="91"/>
      <c r="Q40" s="173"/>
      <c r="R40" s="11"/>
      <c r="S40" s="11"/>
      <c r="T40" s="91"/>
    </row>
    <row r="41" spans="1:20" ht="18" customHeight="1">
      <c r="A41" s="176"/>
      <c r="B41" s="11" t="s">
        <v>251</v>
      </c>
      <c r="C41" s="11">
        <v>10</v>
      </c>
      <c r="D41" s="86">
        <f t="shared" si="9"/>
        <v>0.3</v>
      </c>
      <c r="E41" s="173"/>
      <c r="F41" s="11"/>
      <c r="G41" s="11"/>
      <c r="H41" s="91"/>
      <c r="I41" s="179"/>
      <c r="J41" s="78"/>
      <c r="K41" s="78"/>
      <c r="L41" s="86"/>
      <c r="M41" s="176"/>
      <c r="N41" s="11"/>
      <c r="O41" s="11"/>
      <c r="P41" s="91"/>
      <c r="Q41" s="173"/>
      <c r="R41" s="11"/>
      <c r="S41" s="11"/>
      <c r="T41" s="91"/>
    </row>
    <row r="42" spans="1:20" ht="18" customHeight="1">
      <c r="A42" s="176"/>
      <c r="B42" s="11" t="s">
        <v>57</v>
      </c>
      <c r="C42" s="11">
        <v>0.3</v>
      </c>
      <c r="D42" s="86">
        <f t="shared" si="9"/>
        <v>8.9999999999999993E-3</v>
      </c>
      <c r="E42" s="173"/>
      <c r="F42" s="11"/>
      <c r="G42" s="11"/>
      <c r="H42" s="91"/>
      <c r="I42" s="179"/>
      <c r="J42" s="78"/>
      <c r="K42" s="78"/>
      <c r="L42" s="86"/>
      <c r="M42" s="176"/>
      <c r="N42" s="11"/>
      <c r="O42" s="11"/>
      <c r="P42" s="91"/>
      <c r="Q42" s="173"/>
      <c r="R42" s="11"/>
      <c r="S42" s="11"/>
      <c r="T42" s="91"/>
    </row>
    <row r="43" spans="1:20" ht="18" customHeight="1">
      <c r="A43" s="176"/>
      <c r="B43" s="11" t="s">
        <v>158</v>
      </c>
      <c r="C43" s="11">
        <v>5</v>
      </c>
      <c r="D43" s="86">
        <f t="shared" si="9"/>
        <v>0.15</v>
      </c>
      <c r="E43" s="173"/>
      <c r="F43" s="11"/>
      <c r="G43" s="11"/>
      <c r="H43" s="91"/>
      <c r="I43" s="179"/>
      <c r="J43" s="78"/>
      <c r="K43" s="78"/>
      <c r="L43" s="86"/>
      <c r="M43" s="176"/>
      <c r="N43" s="11"/>
      <c r="O43" s="79"/>
      <c r="P43" s="91"/>
      <c r="Q43" s="173"/>
      <c r="R43" s="11"/>
      <c r="S43" s="11"/>
      <c r="T43" s="91"/>
    </row>
    <row r="44" spans="1:20" ht="18" customHeight="1">
      <c r="A44" s="176"/>
      <c r="B44" s="11" t="s">
        <v>65</v>
      </c>
      <c r="C44" s="11">
        <v>0.01</v>
      </c>
      <c r="D44" s="86">
        <f t="shared" si="9"/>
        <v>2.9999999999999997E-4</v>
      </c>
      <c r="E44" s="173"/>
      <c r="F44" s="11"/>
      <c r="G44" s="11"/>
      <c r="H44" s="91"/>
      <c r="I44" s="179"/>
      <c r="J44" s="78"/>
      <c r="K44" s="78"/>
      <c r="L44" s="86"/>
      <c r="M44" s="176"/>
      <c r="N44" s="11"/>
      <c r="O44" s="79"/>
      <c r="P44" s="91"/>
      <c r="Q44" s="173"/>
      <c r="R44" s="11"/>
      <c r="S44" s="50"/>
      <c r="T44" s="91"/>
    </row>
    <row r="45" spans="1:20" ht="18" customHeight="1">
      <c r="A45" s="177"/>
      <c r="B45" s="12" t="s">
        <v>70</v>
      </c>
      <c r="C45" s="12">
        <v>0.1</v>
      </c>
      <c r="D45" s="87">
        <f t="shared" si="9"/>
        <v>3.0000000000000001E-3</v>
      </c>
      <c r="E45" s="173"/>
      <c r="F45" s="11"/>
      <c r="G45" s="11"/>
      <c r="H45" s="91"/>
      <c r="I45" s="179"/>
      <c r="J45" s="78"/>
      <c r="K45" s="78"/>
      <c r="L45" s="86"/>
      <c r="M45" s="176"/>
      <c r="N45" s="11"/>
      <c r="O45" s="79"/>
      <c r="P45" s="91"/>
      <c r="Q45" s="173"/>
      <c r="R45" s="11"/>
      <c r="S45" s="50"/>
      <c r="T45" s="91"/>
    </row>
    <row r="46" spans="1:20" ht="18" customHeight="1">
      <c r="A46" s="175" t="s">
        <v>407</v>
      </c>
      <c r="B46" s="10" t="s">
        <v>106</v>
      </c>
      <c r="C46" s="10">
        <v>1</v>
      </c>
      <c r="D46" s="85">
        <f t="shared" si="9"/>
        <v>0.03</v>
      </c>
      <c r="E46" s="173"/>
      <c r="F46" s="11"/>
      <c r="G46" s="11"/>
      <c r="H46" s="91"/>
      <c r="I46" s="179"/>
      <c r="J46" s="78"/>
      <c r="K46" s="78"/>
      <c r="L46" s="86"/>
      <c r="M46" s="176"/>
      <c r="N46" s="11"/>
      <c r="O46" s="11"/>
      <c r="P46" s="91"/>
      <c r="Q46" s="173"/>
      <c r="R46" s="11"/>
      <c r="S46" s="50"/>
      <c r="T46" s="91"/>
    </row>
    <row r="47" spans="1:20" ht="18" customHeight="1">
      <c r="A47" s="176"/>
      <c r="B47" s="11" t="s">
        <v>386</v>
      </c>
      <c r="C47" s="11">
        <v>0.5</v>
      </c>
      <c r="D47" s="86">
        <f t="shared" si="9"/>
        <v>1.4999999999999999E-2</v>
      </c>
      <c r="E47" s="173"/>
      <c r="F47" s="11"/>
      <c r="G47" s="11"/>
      <c r="H47" s="91"/>
      <c r="I47" s="179"/>
      <c r="J47" s="78"/>
      <c r="K47" s="78"/>
      <c r="L47" s="86"/>
      <c r="M47" s="176"/>
      <c r="N47" s="11"/>
      <c r="O47" s="11"/>
      <c r="P47" s="91"/>
      <c r="Q47" s="173"/>
      <c r="R47" s="11"/>
      <c r="S47" s="50"/>
      <c r="T47" s="91"/>
    </row>
    <row r="48" spans="1:20" ht="18" customHeight="1">
      <c r="A48" s="176"/>
      <c r="B48" s="11" t="s">
        <v>408</v>
      </c>
      <c r="C48" s="11">
        <v>60</v>
      </c>
      <c r="D48" s="86">
        <f>($D$4*C48)/300</f>
        <v>6</v>
      </c>
      <c r="E48" s="173"/>
      <c r="F48" s="11"/>
      <c r="G48" s="11"/>
      <c r="H48" s="91"/>
      <c r="I48" s="179"/>
      <c r="J48" s="78"/>
      <c r="K48" s="78"/>
      <c r="L48" s="86"/>
      <c r="M48" s="176"/>
      <c r="N48" s="11"/>
      <c r="O48" s="11"/>
      <c r="P48" s="91"/>
      <c r="Q48" s="173"/>
      <c r="R48" s="11"/>
      <c r="S48" s="50"/>
      <c r="T48" s="91"/>
    </row>
    <row r="49" spans="1:20" ht="18" customHeight="1">
      <c r="A49" s="176"/>
      <c r="B49" s="11" t="s">
        <v>396</v>
      </c>
      <c r="C49" s="11">
        <v>0.1</v>
      </c>
      <c r="D49" s="86">
        <f>($D$4*C49)/1000</f>
        <v>3.0000000000000001E-3</v>
      </c>
      <c r="E49" s="173"/>
      <c r="F49" s="11"/>
      <c r="G49" s="11"/>
      <c r="H49" s="91"/>
      <c r="I49" s="179"/>
      <c r="J49" s="78"/>
      <c r="K49" s="78"/>
      <c r="L49" s="86"/>
      <c r="M49" s="176"/>
      <c r="N49" s="11"/>
      <c r="O49" s="11"/>
      <c r="P49" s="91"/>
      <c r="Q49" s="173"/>
      <c r="R49" s="11"/>
      <c r="S49" s="50"/>
      <c r="T49" s="91"/>
    </row>
    <row r="50" spans="1:20" ht="18" customHeight="1">
      <c r="A50" s="176"/>
      <c r="B50" s="11" t="s">
        <v>390</v>
      </c>
      <c r="C50" s="11">
        <v>0.2</v>
      </c>
      <c r="D50" s="86">
        <f>($D$4*C50)/1000</f>
        <v>6.0000000000000001E-3</v>
      </c>
      <c r="E50" s="173"/>
      <c r="F50" s="11"/>
      <c r="G50" s="11"/>
      <c r="H50" s="91"/>
      <c r="I50" s="179"/>
      <c r="J50" s="78"/>
      <c r="K50" s="78"/>
      <c r="L50" s="86"/>
      <c r="M50" s="176"/>
      <c r="N50" s="11"/>
      <c r="O50" s="11"/>
      <c r="P50" s="91"/>
      <c r="Q50" s="173"/>
      <c r="R50" s="11"/>
      <c r="S50" s="50"/>
      <c r="T50" s="91"/>
    </row>
    <row r="51" spans="1:20" ht="18" customHeight="1">
      <c r="A51" s="176"/>
      <c r="B51" s="11" t="s">
        <v>52</v>
      </c>
      <c r="C51" s="11">
        <v>3</v>
      </c>
      <c r="D51" s="86">
        <f>($D$4*C51)/1000</f>
        <v>0.09</v>
      </c>
      <c r="E51" s="173"/>
      <c r="F51" s="11"/>
      <c r="G51" s="11"/>
      <c r="H51" s="91"/>
      <c r="I51" s="179"/>
      <c r="J51" s="78"/>
      <c r="K51" s="78"/>
      <c r="L51" s="86"/>
      <c r="M51" s="176"/>
      <c r="N51" s="11"/>
      <c r="O51" s="11"/>
      <c r="P51" s="91"/>
      <c r="Q51" s="173"/>
      <c r="R51" s="11"/>
      <c r="S51" s="50"/>
      <c r="T51" s="91"/>
    </row>
    <row r="52" spans="1:20" ht="17.25" customHeight="1">
      <c r="A52" s="176"/>
      <c r="B52" s="11" t="s">
        <v>409</v>
      </c>
      <c r="C52" s="11">
        <v>1</v>
      </c>
      <c r="D52" s="86">
        <f>($D$4*C52)/1000</f>
        <v>0.03</v>
      </c>
      <c r="E52" s="173"/>
      <c r="F52" s="11"/>
      <c r="G52" s="11"/>
      <c r="H52" s="91"/>
      <c r="I52" s="179"/>
      <c r="J52" s="78"/>
      <c r="K52" s="78"/>
      <c r="L52" s="86"/>
      <c r="M52" s="176"/>
      <c r="N52" s="11"/>
      <c r="O52" s="11"/>
      <c r="P52" s="91"/>
      <c r="Q52" s="173"/>
      <c r="R52" s="11"/>
      <c r="S52" s="50"/>
      <c r="T52" s="91"/>
    </row>
    <row r="53" spans="1:20" ht="17.25" customHeight="1">
      <c r="A53" s="176"/>
      <c r="B53" s="11" t="s">
        <v>54</v>
      </c>
      <c r="C53" s="11">
        <v>1</v>
      </c>
      <c r="D53" s="86">
        <f>($D$4*C53)/150</f>
        <v>0.2</v>
      </c>
      <c r="E53" s="173"/>
      <c r="F53" s="11"/>
      <c r="G53" s="11"/>
      <c r="H53" s="91"/>
      <c r="I53" s="179"/>
      <c r="J53" s="78"/>
      <c r="K53" s="78"/>
      <c r="L53" s="86"/>
      <c r="M53" s="176"/>
      <c r="N53" s="11"/>
      <c r="O53" s="11"/>
      <c r="P53" s="91"/>
      <c r="Q53" s="173"/>
      <c r="R53" s="11"/>
      <c r="S53" s="50"/>
      <c r="T53" s="91"/>
    </row>
    <row r="54" spans="1:20" ht="17.25" customHeight="1">
      <c r="A54" s="176"/>
      <c r="B54" s="11" t="s">
        <v>57</v>
      </c>
      <c r="C54" s="11">
        <v>0.5</v>
      </c>
      <c r="D54" s="86">
        <f>($D$4*C54)/1000</f>
        <v>1.4999999999999999E-2</v>
      </c>
      <c r="E54" s="173"/>
      <c r="F54" s="11"/>
      <c r="G54" s="11"/>
      <c r="H54" s="91"/>
      <c r="I54" s="179"/>
      <c r="J54" s="78"/>
      <c r="K54" s="78"/>
      <c r="L54" s="86"/>
      <c r="M54" s="176"/>
      <c r="N54" s="11"/>
      <c r="O54" s="11"/>
      <c r="P54" s="91"/>
      <c r="Q54" s="173"/>
      <c r="R54" s="11"/>
      <c r="S54" s="50"/>
      <c r="T54" s="91"/>
    </row>
    <row r="55" spans="1:20" ht="17.25" customHeight="1">
      <c r="A55" s="176"/>
      <c r="B55" s="11" t="s">
        <v>406</v>
      </c>
      <c r="C55" s="11">
        <v>0.5</v>
      </c>
      <c r="D55" s="86">
        <f>($D$4*C55)/1000</f>
        <v>1.4999999999999999E-2</v>
      </c>
      <c r="E55" s="173"/>
      <c r="F55" s="11"/>
      <c r="G55" s="11"/>
      <c r="H55" s="91"/>
      <c r="I55" s="179"/>
      <c r="J55" s="78"/>
      <c r="K55" s="78"/>
      <c r="L55" s="86"/>
      <c r="M55" s="176"/>
      <c r="N55" s="11"/>
      <c r="O55" s="11"/>
      <c r="P55" s="91"/>
      <c r="Q55" s="173"/>
      <c r="R55" s="11"/>
      <c r="S55" s="50"/>
      <c r="T55" s="91"/>
    </row>
    <row r="56" spans="1:20" ht="17.25" customHeight="1">
      <c r="A56" s="176"/>
      <c r="B56" s="11" t="s">
        <v>410</v>
      </c>
      <c r="C56" s="11">
        <v>2.6</v>
      </c>
      <c r="D56" s="86">
        <f>($D$4*C56)/1000</f>
        <v>7.8E-2</v>
      </c>
      <c r="E56" s="173"/>
      <c r="F56" s="11"/>
      <c r="G56" s="11"/>
      <c r="H56" s="91"/>
      <c r="I56" s="179"/>
      <c r="J56" s="78"/>
      <c r="K56" s="78"/>
      <c r="L56" s="86"/>
      <c r="M56" s="176"/>
      <c r="N56" s="11"/>
      <c r="O56" s="11"/>
      <c r="P56" s="91"/>
      <c r="Q56" s="173"/>
      <c r="R56" s="11"/>
      <c r="S56" s="50"/>
      <c r="T56" s="91"/>
    </row>
    <row r="57" spans="1:20" ht="18" customHeight="1">
      <c r="A57" s="176"/>
      <c r="B57" s="22" t="s">
        <v>118</v>
      </c>
      <c r="C57" s="22">
        <v>0.5</v>
      </c>
      <c r="D57" s="88">
        <f>($D$4*C57)/1000</f>
        <v>1.4999999999999999E-2</v>
      </c>
      <c r="E57" s="174"/>
      <c r="F57" s="22"/>
      <c r="G57" s="22"/>
      <c r="H57" s="92"/>
      <c r="I57" s="180"/>
      <c r="J57" s="80"/>
      <c r="K57" s="80"/>
      <c r="L57" s="88"/>
      <c r="M57" s="177"/>
      <c r="N57" s="22"/>
      <c r="O57" s="22"/>
      <c r="P57" s="92"/>
      <c r="Q57" s="174"/>
      <c r="R57" s="22"/>
      <c r="S57" s="58"/>
      <c r="T57" s="92"/>
    </row>
    <row r="58" spans="1:20" ht="18" customHeight="1">
      <c r="A58" s="35" t="s">
        <v>21</v>
      </c>
      <c r="B58" s="36" t="s">
        <v>21</v>
      </c>
      <c r="C58" s="36">
        <v>25</v>
      </c>
      <c r="D58" s="89">
        <f>($D$4*C58)/1000</f>
        <v>0.75</v>
      </c>
      <c r="E58" s="35" t="s">
        <v>21</v>
      </c>
      <c r="F58" s="36" t="s">
        <v>21</v>
      </c>
      <c r="G58" s="36">
        <v>25</v>
      </c>
      <c r="H58" s="95">
        <f>(G58*$H$4)/1000</f>
        <v>0.75</v>
      </c>
      <c r="I58" s="39" t="s">
        <v>21</v>
      </c>
      <c r="J58" s="36" t="s">
        <v>21</v>
      </c>
      <c r="K58" s="77">
        <v>25</v>
      </c>
      <c r="L58" s="89">
        <f>($L$4*K58)/1000</f>
        <v>0.75</v>
      </c>
      <c r="M58" s="35" t="s">
        <v>21</v>
      </c>
      <c r="N58" s="36" t="s">
        <v>21</v>
      </c>
      <c r="O58" s="36">
        <v>25</v>
      </c>
      <c r="P58" s="95">
        <f>($P$4*O58)/1000</f>
        <v>0.75</v>
      </c>
      <c r="Q58" s="39" t="s">
        <v>21</v>
      </c>
      <c r="R58" s="36" t="s">
        <v>21</v>
      </c>
      <c r="S58" s="77">
        <v>25</v>
      </c>
      <c r="T58" s="95">
        <f>(S58*$T$4)/1000</f>
        <v>0.75</v>
      </c>
    </row>
    <row r="59" spans="1:20" ht="114.75" customHeight="1">
      <c r="A59" s="167" t="s">
        <v>421</v>
      </c>
      <c r="B59" s="168"/>
      <c r="C59" s="168"/>
      <c r="D59" s="168"/>
      <c r="E59" s="167" t="s">
        <v>424</v>
      </c>
      <c r="F59" s="168"/>
      <c r="G59" s="168"/>
      <c r="H59" s="168"/>
      <c r="I59" s="167" t="s">
        <v>426</v>
      </c>
      <c r="J59" s="167"/>
      <c r="K59" s="167"/>
      <c r="L59" s="167"/>
      <c r="M59" s="167" t="s">
        <v>428</v>
      </c>
      <c r="N59" s="168"/>
      <c r="O59" s="168"/>
      <c r="P59" s="168"/>
      <c r="Q59" s="167" t="s">
        <v>431</v>
      </c>
      <c r="R59" s="167"/>
      <c r="S59" s="167"/>
      <c r="T59" s="167"/>
    </row>
    <row r="60" spans="1:20" ht="126.75" customHeight="1">
      <c r="A60" s="167" t="s">
        <v>422</v>
      </c>
      <c r="B60" s="168"/>
      <c r="C60" s="168"/>
      <c r="D60" s="168"/>
      <c r="E60" s="167" t="s">
        <v>425</v>
      </c>
      <c r="F60" s="167"/>
      <c r="G60" s="167"/>
      <c r="H60" s="167"/>
      <c r="I60" s="167" t="s">
        <v>427</v>
      </c>
      <c r="J60" s="168"/>
      <c r="K60" s="168"/>
      <c r="L60" s="168"/>
      <c r="M60" s="167" t="s">
        <v>429</v>
      </c>
      <c r="N60" s="168"/>
      <c r="O60" s="168"/>
      <c r="P60" s="168"/>
      <c r="Q60" s="167" t="s">
        <v>432</v>
      </c>
      <c r="R60" s="168"/>
      <c r="S60" s="168"/>
      <c r="T60" s="168"/>
    </row>
    <row r="61" spans="1:20" ht="76.5" customHeight="1">
      <c r="A61" s="167" t="s">
        <v>423</v>
      </c>
      <c r="B61" s="168"/>
      <c r="C61" s="168"/>
      <c r="D61" s="168"/>
      <c r="E61" s="167" t="s">
        <v>440</v>
      </c>
      <c r="F61" s="167"/>
      <c r="G61" s="167"/>
      <c r="H61" s="167"/>
      <c r="I61" s="184"/>
      <c r="J61" s="184"/>
      <c r="K61" s="184"/>
      <c r="L61" s="184"/>
      <c r="M61" s="167" t="s">
        <v>430</v>
      </c>
      <c r="N61" s="167"/>
      <c r="O61" s="167"/>
      <c r="P61" s="167"/>
      <c r="Q61" s="167" t="s">
        <v>433</v>
      </c>
      <c r="R61" s="168"/>
      <c r="S61" s="168"/>
      <c r="T61" s="168"/>
    </row>
    <row r="62" spans="1:20">
      <c r="M62" s="42"/>
      <c r="N62" s="42"/>
      <c r="O62" s="42"/>
      <c r="P62" s="42"/>
    </row>
    <row r="63" spans="1:20">
      <c r="M63" s="42"/>
      <c r="N63" s="42"/>
      <c r="O63" s="42"/>
      <c r="P63" s="42"/>
    </row>
    <row r="64" spans="1:20">
      <c r="M64" s="42"/>
      <c r="N64" s="42"/>
      <c r="O64" s="42"/>
      <c r="P64" s="42"/>
    </row>
    <row r="65" spans="13:16">
      <c r="M65" s="42"/>
      <c r="N65" s="42"/>
      <c r="O65" s="42"/>
      <c r="P65" s="42"/>
    </row>
    <row r="66" spans="13:16">
      <c r="M66" s="42"/>
      <c r="N66" s="42"/>
      <c r="O66" s="42"/>
      <c r="P66" s="42"/>
    </row>
    <row r="67" spans="13:16">
      <c r="M67" s="42"/>
      <c r="N67" s="42"/>
      <c r="O67" s="42"/>
      <c r="P67" s="42"/>
    </row>
    <row r="68" spans="13:16">
      <c r="M68" s="42"/>
      <c r="N68" s="42"/>
      <c r="O68" s="42"/>
      <c r="P68" s="42"/>
    </row>
  </sheetData>
  <mergeCells count="54">
    <mergeCell ref="R33:T33"/>
    <mergeCell ref="M61:P61"/>
    <mergeCell ref="Q61:T61"/>
    <mergeCell ref="Q59:T59"/>
    <mergeCell ref="I61:L61"/>
    <mergeCell ref="Q60:T60"/>
    <mergeCell ref="M60:P60"/>
    <mergeCell ref="Q9:Q17"/>
    <mergeCell ref="Q18:Q24"/>
    <mergeCell ref="Q25:Q30"/>
    <mergeCell ref="A61:D61"/>
    <mergeCell ref="E61:H61"/>
    <mergeCell ref="M59:P59"/>
    <mergeCell ref="E59:H59"/>
    <mergeCell ref="Q34:Q57"/>
    <mergeCell ref="I6:I16"/>
    <mergeCell ref="I17:I24"/>
    <mergeCell ref="M9:M15"/>
    <mergeCell ref="M16:M28"/>
    <mergeCell ref="M29:M33"/>
    <mergeCell ref="I26:I57"/>
    <mergeCell ref="M34:M57"/>
    <mergeCell ref="A60:D60"/>
    <mergeCell ref="E60:H60"/>
    <mergeCell ref="I60:L60"/>
    <mergeCell ref="A9:A18"/>
    <mergeCell ref="A19:A33"/>
    <mergeCell ref="A34:A45"/>
    <mergeCell ref="A46:A57"/>
    <mergeCell ref="E9:E18"/>
    <mergeCell ref="E19:E29"/>
    <mergeCell ref="E30:E37"/>
    <mergeCell ref="E38:E57"/>
    <mergeCell ref="I59:L59"/>
    <mergeCell ref="A59:D59"/>
    <mergeCell ref="Q6:Q8"/>
    <mergeCell ref="A4:A5"/>
    <mergeCell ref="E4:E5"/>
    <mergeCell ref="I4:I5"/>
    <mergeCell ref="M4:M5"/>
    <mergeCell ref="A6:A8"/>
    <mergeCell ref="E6:E8"/>
    <mergeCell ref="M6:M8"/>
    <mergeCell ref="Q4:Q5"/>
    <mergeCell ref="M3:P3"/>
    <mergeCell ref="Q3:T3"/>
    <mergeCell ref="M2:P2"/>
    <mergeCell ref="Q2:T2"/>
    <mergeCell ref="A3:D3"/>
    <mergeCell ref="E3:H3"/>
    <mergeCell ref="A2:D2"/>
    <mergeCell ref="E2:H2"/>
    <mergeCell ref="I2:L2"/>
    <mergeCell ref="I3:L3"/>
  </mergeCells>
  <phoneticPr fontId="1" type="noConversion"/>
  <printOptions horizontalCentered="1"/>
  <pageMargins left="0.11811023622047245" right="0.11811023622047245" top="0.19685039370078741" bottom="0.15748031496062992" header="0.31496062992125984" footer="0.11811023622047245"/>
  <pageSetup paperSize="9" scale="79" fitToHeight="0" orientation="landscape" r:id="rId1"/>
  <rowBreaks count="1" manualBreakCount="1">
    <brk id="3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2"/>
  <sheetViews>
    <sheetView zoomScale="85" zoomScaleNormal="85" workbookViewId="0">
      <selection activeCell="R5" sqref="R5:T5"/>
    </sheetView>
  </sheetViews>
  <sheetFormatPr defaultRowHeight="14.25"/>
  <cols>
    <col min="1" max="1" width="7.625" style="16" customWidth="1"/>
    <col min="2" max="2" width="11.625" style="16" customWidth="1"/>
    <col min="3" max="3" width="6.625" style="16" customWidth="1"/>
    <col min="4" max="4" width="7" style="16" customWidth="1"/>
    <col min="5" max="5" width="7.625" style="16" customWidth="1"/>
    <col min="6" max="6" width="11.5" style="16" customWidth="1"/>
    <col min="7" max="7" width="6.625" style="16" customWidth="1"/>
    <col min="8" max="8" width="7" style="16" customWidth="1"/>
    <col min="9" max="9" width="7.625" style="16" customWidth="1"/>
    <col min="10" max="10" width="11.5" style="16" customWidth="1"/>
    <col min="11" max="11" width="6.625" style="16" customWidth="1"/>
    <col min="12" max="12" width="7" style="16" customWidth="1"/>
    <col min="13" max="13" width="7.625" style="16" customWidth="1"/>
    <col min="14" max="14" width="11.5" style="16" customWidth="1"/>
    <col min="15" max="15" width="6.625" style="16" customWidth="1"/>
    <col min="16" max="16" width="7" style="16" customWidth="1"/>
    <col min="17" max="17" width="7.625" style="16" customWidth="1"/>
    <col min="18" max="18" width="11.5" style="16" customWidth="1"/>
    <col min="19" max="19" width="6.625" style="16" customWidth="1"/>
    <col min="20" max="20" width="7" style="16" customWidth="1"/>
    <col min="21" max="16384" width="9" style="16"/>
  </cols>
  <sheetData>
    <row r="1" spans="1:20" ht="8.25" customHeight="1">
      <c r="B1" s="185"/>
      <c r="C1" s="185"/>
      <c r="D1" s="185"/>
      <c r="F1" s="185"/>
      <c r="G1" s="185"/>
      <c r="H1" s="185"/>
      <c r="J1" s="185"/>
      <c r="K1" s="185"/>
      <c r="L1" s="185"/>
      <c r="N1" s="185"/>
      <c r="O1" s="185"/>
      <c r="P1" s="185"/>
      <c r="R1" s="185"/>
      <c r="S1" s="185"/>
      <c r="T1" s="185"/>
    </row>
    <row r="2" spans="1:20" ht="18.75" customHeight="1">
      <c r="A2" s="150" t="s">
        <v>438</v>
      </c>
      <c r="B2" s="150"/>
      <c r="C2" s="150"/>
      <c r="D2" s="150"/>
      <c r="E2" s="147"/>
      <c r="F2" s="147"/>
      <c r="G2" s="147"/>
      <c r="H2" s="147"/>
      <c r="I2" s="147"/>
      <c r="J2" s="147"/>
      <c r="K2" s="147"/>
      <c r="L2" s="147"/>
      <c r="M2" s="147"/>
      <c r="N2" s="147"/>
      <c r="O2" s="147"/>
      <c r="P2" s="147"/>
      <c r="Q2" s="147"/>
      <c r="R2" s="147"/>
      <c r="S2" s="147"/>
      <c r="T2" s="147"/>
    </row>
    <row r="3" spans="1:20" s="45" customFormat="1" ht="21.75" customHeight="1">
      <c r="A3" s="148" t="s">
        <v>0</v>
      </c>
      <c r="B3" s="148"/>
      <c r="C3" s="148"/>
      <c r="D3" s="149"/>
      <c r="E3" s="148" t="s">
        <v>4</v>
      </c>
      <c r="F3" s="148"/>
      <c r="G3" s="148"/>
      <c r="H3" s="148"/>
      <c r="I3" s="151" t="s">
        <v>5</v>
      </c>
      <c r="J3" s="143"/>
      <c r="K3" s="143"/>
      <c r="L3" s="152"/>
      <c r="M3" s="142" t="s">
        <v>6</v>
      </c>
      <c r="N3" s="143"/>
      <c r="O3" s="143"/>
      <c r="P3" s="144"/>
      <c r="Q3" s="145" t="s">
        <v>7</v>
      </c>
      <c r="R3" s="145"/>
      <c r="S3" s="145"/>
      <c r="T3" s="146"/>
    </row>
    <row r="4" spans="1:20" ht="39" customHeight="1">
      <c r="A4" s="191" t="s">
        <v>10</v>
      </c>
      <c r="B4" s="9"/>
      <c r="C4" s="9" t="s">
        <v>262</v>
      </c>
      <c r="D4" s="48">
        <v>30</v>
      </c>
      <c r="E4" s="192" t="s">
        <v>10</v>
      </c>
      <c r="F4" s="67"/>
      <c r="G4" s="67" t="s">
        <v>2</v>
      </c>
      <c r="H4" s="68">
        <v>30</v>
      </c>
      <c r="I4" s="190" t="s">
        <v>10</v>
      </c>
      <c r="J4" s="9"/>
      <c r="K4" s="9" t="s">
        <v>2</v>
      </c>
      <c r="L4" s="66">
        <v>30</v>
      </c>
      <c r="M4" s="191" t="s">
        <v>10</v>
      </c>
      <c r="N4" s="9"/>
      <c r="O4" s="9" t="s">
        <v>262</v>
      </c>
      <c r="P4" s="48">
        <v>30</v>
      </c>
      <c r="Q4" s="190" t="s">
        <v>10</v>
      </c>
      <c r="R4" s="9"/>
      <c r="S4" s="9" t="s">
        <v>2</v>
      </c>
      <c r="T4" s="48">
        <v>30</v>
      </c>
    </row>
    <row r="5" spans="1:20" ht="30.75" customHeight="1">
      <c r="A5" s="191"/>
      <c r="B5" s="250" t="s">
        <v>49</v>
      </c>
      <c r="C5" s="251" t="s">
        <v>442</v>
      </c>
      <c r="D5" s="252" t="s">
        <v>443</v>
      </c>
      <c r="E5" s="192"/>
      <c r="F5" s="250" t="s">
        <v>49</v>
      </c>
      <c r="G5" s="251" t="s">
        <v>442</v>
      </c>
      <c r="H5" s="252" t="s">
        <v>443</v>
      </c>
      <c r="I5" s="190"/>
      <c r="J5" s="250" t="s">
        <v>49</v>
      </c>
      <c r="K5" s="251" t="s">
        <v>442</v>
      </c>
      <c r="L5" s="252" t="s">
        <v>443</v>
      </c>
      <c r="M5" s="191"/>
      <c r="N5" s="250" t="s">
        <v>49</v>
      </c>
      <c r="O5" s="251" t="s">
        <v>442</v>
      </c>
      <c r="P5" s="252" t="s">
        <v>443</v>
      </c>
      <c r="Q5" s="190"/>
      <c r="R5" s="250" t="s">
        <v>49</v>
      </c>
      <c r="S5" s="251" t="s">
        <v>442</v>
      </c>
      <c r="T5" s="252" t="s">
        <v>443</v>
      </c>
    </row>
    <row r="6" spans="1:20" ht="16.5" customHeight="1">
      <c r="A6" s="169" t="s">
        <v>43</v>
      </c>
      <c r="B6" s="10" t="s">
        <v>44</v>
      </c>
      <c r="C6" s="10">
        <v>40</v>
      </c>
      <c r="D6" s="90">
        <f>($D$4*C6)/1000</f>
        <v>1.2</v>
      </c>
      <c r="E6" s="194" t="s">
        <v>47</v>
      </c>
      <c r="F6" s="69" t="s">
        <v>44</v>
      </c>
      <c r="G6" s="69">
        <v>40</v>
      </c>
      <c r="H6" s="99">
        <f t="shared" ref="H6:H11" si="0">($H$4*G6)/1000</f>
        <v>1.2</v>
      </c>
      <c r="I6" s="203" t="s">
        <v>263</v>
      </c>
      <c r="J6" s="10" t="s">
        <v>441</v>
      </c>
      <c r="K6" s="10">
        <v>45</v>
      </c>
      <c r="L6" s="90">
        <f>($L$4*K6)/900</f>
        <v>1.5</v>
      </c>
      <c r="M6" s="169" t="s">
        <v>43</v>
      </c>
      <c r="N6" s="10" t="s">
        <v>44</v>
      </c>
      <c r="O6" s="10">
        <v>40</v>
      </c>
      <c r="P6" s="90">
        <f>($P$4*O6)/1000</f>
        <v>1.2</v>
      </c>
      <c r="Q6" s="169" t="s">
        <v>47</v>
      </c>
      <c r="R6" s="10" t="s">
        <v>44</v>
      </c>
      <c r="S6" s="10">
        <v>40</v>
      </c>
      <c r="T6" s="90">
        <f t="shared" ref="T6:T11" si="1">($T$4*S6)/1000</f>
        <v>1.2</v>
      </c>
    </row>
    <row r="7" spans="1:20" ht="16.5" customHeight="1">
      <c r="A7" s="170"/>
      <c r="B7" s="11" t="s">
        <v>18</v>
      </c>
      <c r="C7" s="11">
        <v>10</v>
      </c>
      <c r="D7" s="91">
        <f>($D$4*C7)/1000</f>
        <v>0.3</v>
      </c>
      <c r="E7" s="195"/>
      <c r="F7" s="64" t="s">
        <v>18</v>
      </c>
      <c r="G7" s="64">
        <v>10</v>
      </c>
      <c r="H7" s="100">
        <f t="shared" si="0"/>
        <v>0.3</v>
      </c>
      <c r="I7" s="204"/>
      <c r="J7" s="11" t="s">
        <v>68</v>
      </c>
      <c r="K7" s="11">
        <v>7</v>
      </c>
      <c r="L7" s="91">
        <f>($L$4*K7)/1000</f>
        <v>0.21</v>
      </c>
      <c r="M7" s="170"/>
      <c r="N7" s="11" t="s">
        <v>18</v>
      </c>
      <c r="O7" s="11">
        <v>10</v>
      </c>
      <c r="P7" s="91">
        <f>($P$4*O7)/1000</f>
        <v>0.3</v>
      </c>
      <c r="Q7" s="170"/>
      <c r="R7" s="11" t="s">
        <v>18</v>
      </c>
      <c r="S7" s="11">
        <v>10</v>
      </c>
      <c r="T7" s="91">
        <f t="shared" si="1"/>
        <v>0.3</v>
      </c>
    </row>
    <row r="8" spans="1:20" ht="16.5" customHeight="1">
      <c r="A8" s="170"/>
      <c r="B8" s="22" t="s">
        <v>46</v>
      </c>
      <c r="C8" s="22">
        <v>5</v>
      </c>
      <c r="D8" s="92">
        <f>($D$4*C8)/1000</f>
        <v>0.15</v>
      </c>
      <c r="E8" s="196"/>
      <c r="F8" s="65" t="s">
        <v>48</v>
      </c>
      <c r="G8" s="65">
        <v>5</v>
      </c>
      <c r="H8" s="101">
        <f t="shared" si="0"/>
        <v>0.15</v>
      </c>
      <c r="I8" s="204"/>
      <c r="J8" s="11" t="s">
        <v>86</v>
      </c>
      <c r="K8" s="11">
        <v>2</v>
      </c>
      <c r="L8" s="91">
        <f>($L$4*K8)/1000</f>
        <v>0.06</v>
      </c>
      <c r="M8" s="171"/>
      <c r="N8" s="12" t="s">
        <v>46</v>
      </c>
      <c r="O8" s="12">
        <v>5</v>
      </c>
      <c r="P8" s="92">
        <f>($P$4*O8)/1000</f>
        <v>0.15</v>
      </c>
      <c r="Q8" s="171"/>
      <c r="R8" s="12" t="s">
        <v>48</v>
      </c>
      <c r="S8" s="12">
        <v>5</v>
      </c>
      <c r="T8" s="92">
        <f t="shared" si="1"/>
        <v>0.15</v>
      </c>
    </row>
    <row r="9" spans="1:20" ht="16.5" customHeight="1">
      <c r="A9" s="169" t="s">
        <v>336</v>
      </c>
      <c r="B9" s="10" t="s">
        <v>264</v>
      </c>
      <c r="C9" s="10">
        <v>20</v>
      </c>
      <c r="D9" s="90">
        <f>($D$4*C9)/300</f>
        <v>2</v>
      </c>
      <c r="E9" s="194" t="s">
        <v>265</v>
      </c>
      <c r="F9" s="69" t="s">
        <v>266</v>
      </c>
      <c r="G9" s="69">
        <v>36</v>
      </c>
      <c r="H9" s="99">
        <f t="shared" si="0"/>
        <v>1.08</v>
      </c>
      <c r="I9" s="204"/>
      <c r="J9" s="11" t="s">
        <v>52</v>
      </c>
      <c r="K9" s="11">
        <v>5</v>
      </c>
      <c r="L9" s="91">
        <f>($L$4*K9)/1000</f>
        <v>0.15</v>
      </c>
      <c r="M9" s="169" t="s">
        <v>267</v>
      </c>
      <c r="N9" s="10" t="s">
        <v>268</v>
      </c>
      <c r="O9" s="10">
        <v>3</v>
      </c>
      <c r="P9" s="90">
        <f>($P$4*O9)/300</f>
        <v>0.3</v>
      </c>
      <c r="Q9" s="169" t="s">
        <v>339</v>
      </c>
      <c r="R9" s="11" t="s">
        <v>269</v>
      </c>
      <c r="S9" s="11">
        <v>20</v>
      </c>
      <c r="T9" s="90">
        <f t="shared" si="1"/>
        <v>0.6</v>
      </c>
    </row>
    <row r="10" spans="1:20" ht="16.5" customHeight="1">
      <c r="A10" s="170"/>
      <c r="B10" s="11" t="s">
        <v>53</v>
      </c>
      <c r="C10" s="11">
        <v>2</v>
      </c>
      <c r="D10" s="91">
        <f>($D$4*C10)/1000</f>
        <v>0.06</v>
      </c>
      <c r="E10" s="195"/>
      <c r="F10" s="64" t="s">
        <v>55</v>
      </c>
      <c r="G10" s="64">
        <v>0.5</v>
      </c>
      <c r="H10" s="100">
        <f t="shared" si="0"/>
        <v>1.4999999999999999E-2</v>
      </c>
      <c r="I10" s="204"/>
      <c r="J10" s="11" t="s">
        <v>192</v>
      </c>
      <c r="K10" s="11">
        <v>7</v>
      </c>
      <c r="L10" s="91">
        <f>($L$4*K10)/300</f>
        <v>0.7</v>
      </c>
      <c r="M10" s="170"/>
      <c r="N10" s="11" t="s">
        <v>62</v>
      </c>
      <c r="O10" s="11">
        <v>0.1</v>
      </c>
      <c r="P10" s="91">
        <f t="shared" ref="P10:P17" si="2">($P$4*O10)/1000</f>
        <v>3.0000000000000001E-3</v>
      </c>
      <c r="Q10" s="170"/>
      <c r="R10" s="11" t="s">
        <v>270</v>
      </c>
      <c r="S10" s="11">
        <v>3</v>
      </c>
      <c r="T10" s="91">
        <f t="shared" si="1"/>
        <v>0.09</v>
      </c>
    </row>
    <row r="11" spans="1:20" ht="16.5" customHeight="1">
      <c r="A11" s="170"/>
      <c r="B11" s="11" t="s">
        <v>55</v>
      </c>
      <c r="C11" s="11">
        <v>0.1</v>
      </c>
      <c r="D11" s="91">
        <f>($D$4*C11)/1000</f>
        <v>3.0000000000000001E-3</v>
      </c>
      <c r="E11" s="195"/>
      <c r="F11" s="64" t="s">
        <v>53</v>
      </c>
      <c r="G11" s="64">
        <v>3</v>
      </c>
      <c r="H11" s="100">
        <f t="shared" si="0"/>
        <v>0.09</v>
      </c>
      <c r="I11" s="204"/>
      <c r="J11" s="11" t="s">
        <v>269</v>
      </c>
      <c r="K11" s="11">
        <v>5</v>
      </c>
      <c r="L11" s="91">
        <f>($L$4*K11)/1000</f>
        <v>0.15</v>
      </c>
      <c r="M11" s="170"/>
      <c r="N11" s="11" t="s">
        <v>55</v>
      </c>
      <c r="O11" s="11">
        <v>0.2</v>
      </c>
      <c r="P11" s="91">
        <f t="shared" si="2"/>
        <v>6.0000000000000001E-3</v>
      </c>
      <c r="Q11" s="170"/>
      <c r="R11" s="11" t="s">
        <v>81</v>
      </c>
      <c r="S11" s="11">
        <v>2</v>
      </c>
      <c r="T11" s="91">
        <f t="shared" si="1"/>
        <v>0.06</v>
      </c>
    </row>
    <row r="12" spans="1:20" ht="16.5" customHeight="1">
      <c r="A12" s="170"/>
      <c r="B12" s="11" t="s">
        <v>270</v>
      </c>
      <c r="C12" s="11">
        <v>3</v>
      </c>
      <c r="D12" s="91">
        <f>($D$4*C12)/1000</f>
        <v>0.09</v>
      </c>
      <c r="E12" s="195"/>
      <c r="F12" s="64" t="s">
        <v>165</v>
      </c>
      <c r="G12" s="64">
        <v>10</v>
      </c>
      <c r="H12" s="100">
        <f>($H$4*G12)/300</f>
        <v>1</v>
      </c>
      <c r="I12" s="204"/>
      <c r="J12" s="11" t="s">
        <v>271</v>
      </c>
      <c r="K12" s="11">
        <v>1</v>
      </c>
      <c r="L12" s="91">
        <f>($L$4*K12)/100</f>
        <v>0.3</v>
      </c>
      <c r="M12" s="170"/>
      <c r="N12" s="11" t="s">
        <v>108</v>
      </c>
      <c r="O12" s="11">
        <v>2</v>
      </c>
      <c r="P12" s="91">
        <f t="shared" si="2"/>
        <v>0.06</v>
      </c>
      <c r="Q12" s="170"/>
      <c r="R12" s="11" t="s">
        <v>157</v>
      </c>
      <c r="S12" s="11">
        <v>1</v>
      </c>
      <c r="T12" s="91">
        <f>($T$4*S12)/150</f>
        <v>0.2</v>
      </c>
    </row>
    <row r="13" spans="1:20" ht="16.5" customHeight="1">
      <c r="A13" s="170"/>
      <c r="B13" s="11" t="s">
        <v>81</v>
      </c>
      <c r="C13" s="11">
        <v>2</v>
      </c>
      <c r="D13" s="91">
        <f>($D$4*C13)/1000</f>
        <v>0.06</v>
      </c>
      <c r="E13" s="195"/>
      <c r="F13" s="64" t="s">
        <v>269</v>
      </c>
      <c r="G13" s="64">
        <v>10</v>
      </c>
      <c r="H13" s="100">
        <f>($H$4*G13)/1000</f>
        <v>0.3</v>
      </c>
      <c r="I13" s="204"/>
      <c r="J13" s="11" t="s">
        <v>272</v>
      </c>
      <c r="K13" s="11">
        <v>15</v>
      </c>
      <c r="L13" s="91">
        <f>($L$4*K13)/1000</f>
        <v>0.45</v>
      </c>
      <c r="M13" s="170"/>
      <c r="N13" s="11" t="s">
        <v>269</v>
      </c>
      <c r="O13" s="11">
        <v>20</v>
      </c>
      <c r="P13" s="91">
        <f t="shared" si="2"/>
        <v>0.6</v>
      </c>
      <c r="Q13" s="170"/>
      <c r="R13" s="11" t="s">
        <v>55</v>
      </c>
      <c r="S13" s="11">
        <v>0.1</v>
      </c>
      <c r="T13" s="91">
        <f t="shared" ref="T13:T21" si="3">($T$4*S13)/1000</f>
        <v>3.0000000000000001E-3</v>
      </c>
    </row>
    <row r="14" spans="1:20" ht="16.5" customHeight="1">
      <c r="A14" s="170"/>
      <c r="B14" s="11" t="s">
        <v>157</v>
      </c>
      <c r="C14" s="11">
        <v>0.5</v>
      </c>
      <c r="D14" s="91">
        <f>($D$4*C14)/150</f>
        <v>0.1</v>
      </c>
      <c r="E14" s="195"/>
      <c r="F14" s="64" t="s">
        <v>59</v>
      </c>
      <c r="G14" s="64">
        <v>10</v>
      </c>
      <c r="H14" s="100">
        <f>($H$4*G14)/500</f>
        <v>0.6</v>
      </c>
      <c r="I14" s="204"/>
      <c r="J14" s="11" t="s">
        <v>59</v>
      </c>
      <c r="K14" s="11">
        <v>10</v>
      </c>
      <c r="L14" s="91">
        <f>($L$4*K14)/500</f>
        <v>0.6</v>
      </c>
      <c r="M14" s="170"/>
      <c r="N14" s="11" t="s">
        <v>273</v>
      </c>
      <c r="O14" s="11">
        <v>80</v>
      </c>
      <c r="P14" s="91">
        <f t="shared" si="2"/>
        <v>2.4</v>
      </c>
      <c r="Q14" s="171"/>
      <c r="R14" s="12" t="s">
        <v>158</v>
      </c>
      <c r="S14" s="12">
        <v>2</v>
      </c>
      <c r="T14" s="93">
        <f t="shared" si="3"/>
        <v>0.06</v>
      </c>
    </row>
    <row r="15" spans="1:20" ht="16.5" customHeight="1">
      <c r="A15" s="170"/>
      <c r="B15" s="11" t="s">
        <v>82</v>
      </c>
      <c r="C15" s="11">
        <v>0.1</v>
      </c>
      <c r="D15" s="91">
        <f>($D$4*C15)/1000</f>
        <v>3.0000000000000001E-3</v>
      </c>
      <c r="E15" s="195"/>
      <c r="F15" s="64" t="s">
        <v>274</v>
      </c>
      <c r="G15" s="64">
        <v>3</v>
      </c>
      <c r="H15" s="100">
        <f>($H$4*G15)/1000</f>
        <v>0.09</v>
      </c>
      <c r="I15" s="204"/>
      <c r="J15" s="11" t="s">
        <v>270</v>
      </c>
      <c r="K15" s="11">
        <v>5</v>
      </c>
      <c r="L15" s="91">
        <f>($L$4*K15)/1000</f>
        <v>0.15</v>
      </c>
      <c r="M15" s="170"/>
      <c r="N15" s="11" t="s">
        <v>15</v>
      </c>
      <c r="O15" s="11">
        <v>0.3</v>
      </c>
      <c r="P15" s="91">
        <f t="shared" si="2"/>
        <v>8.9999999999999993E-3</v>
      </c>
      <c r="Q15" s="172" t="s">
        <v>280</v>
      </c>
      <c r="R15" s="10" t="s">
        <v>79</v>
      </c>
      <c r="S15" s="10">
        <v>10</v>
      </c>
      <c r="T15" s="90">
        <f t="shared" si="3"/>
        <v>0.3</v>
      </c>
    </row>
    <row r="16" spans="1:20" ht="16.5" customHeight="1">
      <c r="A16" s="170"/>
      <c r="B16" s="11" t="s">
        <v>15</v>
      </c>
      <c r="C16" s="11">
        <v>0.1</v>
      </c>
      <c r="D16" s="91">
        <f>($D$4*C16)/1000</f>
        <v>3.0000000000000001E-3</v>
      </c>
      <c r="E16" s="195"/>
      <c r="F16" s="64" t="s">
        <v>81</v>
      </c>
      <c r="G16" s="64">
        <v>2</v>
      </c>
      <c r="H16" s="100">
        <f>($H$4*G16)/1000</f>
        <v>0.06</v>
      </c>
      <c r="I16" s="204"/>
      <c r="J16" s="11" t="s">
        <v>81</v>
      </c>
      <c r="K16" s="11">
        <v>3</v>
      </c>
      <c r="L16" s="91">
        <f>($L$4*K16)/1000</f>
        <v>0.09</v>
      </c>
      <c r="M16" s="171"/>
      <c r="N16" s="12" t="s">
        <v>65</v>
      </c>
      <c r="O16" s="12">
        <v>0.1</v>
      </c>
      <c r="P16" s="93">
        <f t="shared" si="2"/>
        <v>3.0000000000000001E-3</v>
      </c>
      <c r="Q16" s="173"/>
      <c r="R16" s="11" t="s">
        <v>106</v>
      </c>
      <c r="S16" s="11">
        <v>2</v>
      </c>
      <c r="T16" s="91">
        <f t="shared" si="3"/>
        <v>0.06</v>
      </c>
    </row>
    <row r="17" spans="1:20" ht="16.5" customHeight="1">
      <c r="A17" s="171"/>
      <c r="B17" s="12" t="s">
        <v>65</v>
      </c>
      <c r="C17" s="12">
        <v>0.1</v>
      </c>
      <c r="D17" s="93">
        <f>($D$4*C17)/1000</f>
        <v>3.0000000000000001E-3</v>
      </c>
      <c r="E17" s="195"/>
      <c r="F17" s="64" t="s">
        <v>157</v>
      </c>
      <c r="G17" s="64">
        <v>1</v>
      </c>
      <c r="H17" s="100">
        <f>($H$4*G17)/150</f>
        <v>0.2</v>
      </c>
      <c r="I17" s="204"/>
      <c r="J17" s="11" t="s">
        <v>157</v>
      </c>
      <c r="K17" s="11">
        <v>2</v>
      </c>
      <c r="L17" s="91">
        <f>($L$4*K17)/150</f>
        <v>0.4</v>
      </c>
      <c r="M17" s="172" t="s">
        <v>279</v>
      </c>
      <c r="N17" s="10" t="s">
        <v>218</v>
      </c>
      <c r="O17" s="10">
        <v>4</v>
      </c>
      <c r="P17" s="94">
        <f t="shared" si="2"/>
        <v>0.12</v>
      </c>
      <c r="Q17" s="173"/>
      <c r="R17" s="11" t="s">
        <v>69</v>
      </c>
      <c r="S17" s="11">
        <v>0.5</v>
      </c>
      <c r="T17" s="91">
        <f t="shared" si="3"/>
        <v>1.4999999999999999E-2</v>
      </c>
    </row>
    <row r="18" spans="1:20" ht="16.5" customHeight="1">
      <c r="A18" s="172" t="s">
        <v>275</v>
      </c>
      <c r="B18" s="10" t="s">
        <v>96</v>
      </c>
      <c r="C18" s="10">
        <v>40</v>
      </c>
      <c r="D18" s="90">
        <f>($D$4*C18)/300</f>
        <v>4</v>
      </c>
      <c r="E18" s="195"/>
      <c r="F18" s="64" t="s">
        <v>82</v>
      </c>
      <c r="G18" s="64">
        <v>0.2</v>
      </c>
      <c r="H18" s="100">
        <f>($H$4*G18)/1000</f>
        <v>6.0000000000000001E-3</v>
      </c>
      <c r="I18" s="204"/>
      <c r="J18" s="11" t="s">
        <v>57</v>
      </c>
      <c r="K18" s="11">
        <v>0.1</v>
      </c>
      <c r="L18" s="91">
        <f>($L$4*K18)/1000</f>
        <v>3.0000000000000001E-3</v>
      </c>
      <c r="M18" s="173"/>
      <c r="N18" s="11" t="s">
        <v>282</v>
      </c>
      <c r="O18" s="11">
        <v>2</v>
      </c>
      <c r="P18" s="91">
        <f>($P$4*O18)/400</f>
        <v>0.15</v>
      </c>
      <c r="Q18" s="173"/>
      <c r="R18" s="11" t="s">
        <v>62</v>
      </c>
      <c r="S18" s="11">
        <v>0.3</v>
      </c>
      <c r="T18" s="91">
        <f t="shared" si="3"/>
        <v>8.9999999999999993E-3</v>
      </c>
    </row>
    <row r="19" spans="1:20" ht="16.5" customHeight="1">
      <c r="A19" s="173"/>
      <c r="B19" s="11" t="s">
        <v>272</v>
      </c>
      <c r="C19" s="11">
        <v>20</v>
      </c>
      <c r="D19" s="91">
        <f>($D$4*C19)/1000</f>
        <v>0.6</v>
      </c>
      <c r="E19" s="195"/>
      <c r="F19" s="64" t="s">
        <v>15</v>
      </c>
      <c r="G19" s="64">
        <v>0.1</v>
      </c>
      <c r="H19" s="100">
        <f>($H$4*G19)/1000</f>
        <v>3.0000000000000001E-3</v>
      </c>
      <c r="I19" s="204"/>
      <c r="J19" s="11" t="s">
        <v>231</v>
      </c>
      <c r="K19" s="11">
        <v>0.7</v>
      </c>
      <c r="L19" s="91">
        <f>($L$4*K19)/1000</f>
        <v>2.1000000000000001E-2</v>
      </c>
      <c r="M19" s="173"/>
      <c r="N19" s="11" t="s">
        <v>285</v>
      </c>
      <c r="O19" s="11">
        <v>2</v>
      </c>
      <c r="P19" s="91">
        <f t="shared" ref="P19:P24" si="4">($P$4*O19)/1000</f>
        <v>0.06</v>
      </c>
      <c r="Q19" s="173"/>
      <c r="R19" s="11" t="s">
        <v>68</v>
      </c>
      <c r="S19" s="11">
        <v>5</v>
      </c>
      <c r="T19" s="91">
        <f t="shared" si="3"/>
        <v>0.15</v>
      </c>
    </row>
    <row r="20" spans="1:20" ht="16.5" customHeight="1">
      <c r="A20" s="173"/>
      <c r="B20" s="11" t="s">
        <v>283</v>
      </c>
      <c r="C20" s="11">
        <v>0.5</v>
      </c>
      <c r="D20" s="91">
        <f>($D$4*C20)/1000</f>
        <v>1.4999999999999999E-2</v>
      </c>
      <c r="E20" s="196"/>
      <c r="F20" s="65" t="s">
        <v>65</v>
      </c>
      <c r="G20" s="65">
        <v>0.1</v>
      </c>
      <c r="H20" s="101">
        <f>($H$4*G20)/1000</f>
        <v>3.0000000000000001E-3</v>
      </c>
      <c r="I20" s="204"/>
      <c r="J20" s="11" t="s">
        <v>15</v>
      </c>
      <c r="K20" s="11">
        <v>0.1</v>
      </c>
      <c r="L20" s="91">
        <f>($L$4*K20)/1000</f>
        <v>3.0000000000000001E-3</v>
      </c>
      <c r="M20" s="173"/>
      <c r="N20" s="11" t="s">
        <v>69</v>
      </c>
      <c r="O20" s="11">
        <v>1</v>
      </c>
      <c r="P20" s="91">
        <f t="shared" si="4"/>
        <v>0.03</v>
      </c>
      <c r="Q20" s="173"/>
      <c r="R20" s="11" t="s">
        <v>55</v>
      </c>
      <c r="S20" s="11">
        <v>0.5</v>
      </c>
      <c r="T20" s="91">
        <f t="shared" si="3"/>
        <v>1.4999999999999999E-2</v>
      </c>
    </row>
    <row r="21" spans="1:20" ht="16.5" customHeight="1">
      <c r="A21" s="173"/>
      <c r="B21" s="11" t="s">
        <v>53</v>
      </c>
      <c r="C21" s="11">
        <v>0.5</v>
      </c>
      <c r="D21" s="91">
        <f>($D$4*C21)/1000</f>
        <v>1.4999999999999999E-2</v>
      </c>
      <c r="E21" s="197" t="s">
        <v>337</v>
      </c>
      <c r="F21" s="64" t="s">
        <v>276</v>
      </c>
      <c r="G21" s="64">
        <v>70</v>
      </c>
      <c r="H21" s="99">
        <f>($H$4*G21)/1000</f>
        <v>2.1</v>
      </c>
      <c r="I21" s="205"/>
      <c r="J21" s="12" t="s">
        <v>82</v>
      </c>
      <c r="K21" s="12">
        <v>0.1</v>
      </c>
      <c r="L21" s="92">
        <f>($L$4*K21)/1000</f>
        <v>3.0000000000000001E-3</v>
      </c>
      <c r="M21" s="173"/>
      <c r="N21" s="11" t="s">
        <v>288</v>
      </c>
      <c r="O21" s="11">
        <v>0.1</v>
      </c>
      <c r="P21" s="91">
        <f t="shared" si="4"/>
        <v>3.0000000000000001E-3</v>
      </c>
      <c r="Q21" s="173"/>
      <c r="R21" s="11" t="s">
        <v>286</v>
      </c>
      <c r="S21" s="11">
        <v>3</v>
      </c>
      <c r="T21" s="91">
        <f t="shared" si="3"/>
        <v>0.09</v>
      </c>
    </row>
    <row r="22" spans="1:20" ht="16.5" customHeight="1">
      <c r="A22" s="173"/>
      <c r="B22" s="11" t="s">
        <v>286</v>
      </c>
      <c r="C22" s="11">
        <v>0.5</v>
      </c>
      <c r="D22" s="91">
        <f>($D$4*C22)/1000</f>
        <v>1.4999999999999999E-2</v>
      </c>
      <c r="E22" s="198"/>
      <c r="F22" s="64" t="s">
        <v>281</v>
      </c>
      <c r="G22" s="64">
        <v>30</v>
      </c>
      <c r="H22" s="100">
        <f>($H$4*G22)/300</f>
        <v>3</v>
      </c>
      <c r="I22" s="172" t="s">
        <v>277</v>
      </c>
      <c r="J22" s="10" t="s">
        <v>278</v>
      </c>
      <c r="K22" s="10">
        <v>50</v>
      </c>
      <c r="L22" s="90">
        <f>($L$4*K22)/600</f>
        <v>2.5</v>
      </c>
      <c r="M22" s="173"/>
      <c r="N22" s="11" t="s">
        <v>62</v>
      </c>
      <c r="O22" s="11">
        <v>0.3</v>
      </c>
      <c r="P22" s="91">
        <f t="shared" si="4"/>
        <v>8.9999999999999993E-3</v>
      </c>
      <c r="Q22" s="173"/>
      <c r="R22" s="11" t="s">
        <v>83</v>
      </c>
      <c r="S22" s="11">
        <v>3</v>
      </c>
      <c r="T22" s="91">
        <f>($T$4*S22)/600</f>
        <v>0.15</v>
      </c>
    </row>
    <row r="23" spans="1:20" ht="16.5" customHeight="1">
      <c r="A23" s="173"/>
      <c r="B23" s="11" t="s">
        <v>289</v>
      </c>
      <c r="C23" s="11">
        <v>5</v>
      </c>
      <c r="D23" s="91">
        <f>($D$4*C23)/370</f>
        <v>0.40540540540540543</v>
      </c>
      <c r="E23" s="198"/>
      <c r="F23" s="64" t="s">
        <v>106</v>
      </c>
      <c r="G23" s="64">
        <v>2.5</v>
      </c>
      <c r="H23" s="100">
        <f t="shared" ref="H23:H35" si="5">($H$4*G23)/1000</f>
        <v>7.4999999999999997E-2</v>
      </c>
      <c r="I23" s="173"/>
      <c r="J23" s="11" t="s">
        <v>106</v>
      </c>
      <c r="K23" s="11">
        <v>0.1</v>
      </c>
      <c r="L23" s="91">
        <f t="shared" ref="L23:L28" si="6">($L$4*K23)/1000</f>
        <v>3.0000000000000001E-3</v>
      </c>
      <c r="M23" s="173"/>
      <c r="N23" s="11" t="s">
        <v>55</v>
      </c>
      <c r="O23" s="11">
        <v>0.5</v>
      </c>
      <c r="P23" s="91">
        <f t="shared" si="4"/>
        <v>1.4999999999999999E-2</v>
      </c>
      <c r="Q23" s="173"/>
      <c r="R23" s="11" t="s">
        <v>84</v>
      </c>
      <c r="S23" s="11">
        <v>3</v>
      </c>
      <c r="T23" s="91">
        <f>($T$4*S23)/250</f>
        <v>0.36</v>
      </c>
    </row>
    <row r="24" spans="1:20" ht="16.5" customHeight="1">
      <c r="A24" s="173"/>
      <c r="B24" s="11" t="s">
        <v>290</v>
      </c>
      <c r="C24" s="11">
        <v>2</v>
      </c>
      <c r="D24" s="91">
        <f>($D$4*C24)/250</f>
        <v>0.24</v>
      </c>
      <c r="E24" s="198"/>
      <c r="F24" s="64" t="s">
        <v>69</v>
      </c>
      <c r="G24" s="64">
        <v>3</v>
      </c>
      <c r="H24" s="100">
        <f t="shared" si="5"/>
        <v>0.09</v>
      </c>
      <c r="I24" s="173"/>
      <c r="J24" s="11" t="s">
        <v>284</v>
      </c>
      <c r="K24" s="11">
        <v>0.1</v>
      </c>
      <c r="L24" s="91">
        <f t="shared" si="6"/>
        <v>3.0000000000000001E-3</v>
      </c>
      <c r="M24" s="173"/>
      <c r="N24" s="11" t="s">
        <v>286</v>
      </c>
      <c r="O24" s="11">
        <v>5</v>
      </c>
      <c r="P24" s="91">
        <f t="shared" si="4"/>
        <v>0.15</v>
      </c>
      <c r="Q24" s="173"/>
      <c r="R24" s="18" t="s">
        <v>298</v>
      </c>
      <c r="S24" s="11">
        <v>75</v>
      </c>
      <c r="T24" s="91">
        <f t="shared" ref="T24:T30" si="7">($T$4*S24)/1000</f>
        <v>2.25</v>
      </c>
    </row>
    <row r="25" spans="1:20" ht="16.5" customHeight="1">
      <c r="A25" s="173"/>
      <c r="B25" s="11" t="s">
        <v>291</v>
      </c>
      <c r="C25" s="11">
        <v>0.2</v>
      </c>
      <c r="D25" s="91">
        <f t="shared" ref="D25:D30" si="8">($D$4*C25)/1000</f>
        <v>6.0000000000000001E-3</v>
      </c>
      <c r="E25" s="198"/>
      <c r="F25" s="64" t="s">
        <v>62</v>
      </c>
      <c r="G25" s="64">
        <v>0.5</v>
      </c>
      <c r="H25" s="100">
        <f t="shared" si="5"/>
        <v>1.4999999999999999E-2</v>
      </c>
      <c r="I25" s="173"/>
      <c r="J25" s="11" t="s">
        <v>55</v>
      </c>
      <c r="K25" s="11">
        <v>0.1</v>
      </c>
      <c r="L25" s="91">
        <f t="shared" si="6"/>
        <v>3.0000000000000001E-3</v>
      </c>
      <c r="M25" s="173"/>
      <c r="N25" s="11" t="s">
        <v>59</v>
      </c>
      <c r="O25" s="11">
        <v>3</v>
      </c>
      <c r="P25" s="91">
        <f>($P$4*O25)/500</f>
        <v>0.18</v>
      </c>
      <c r="Q25" s="173"/>
      <c r="R25" s="11" t="s">
        <v>57</v>
      </c>
      <c r="S25" s="11">
        <v>0.1</v>
      </c>
      <c r="T25" s="91">
        <f t="shared" si="7"/>
        <v>3.0000000000000001E-3</v>
      </c>
    </row>
    <row r="26" spans="1:20" ht="16.5" customHeight="1">
      <c r="A26" s="173"/>
      <c r="B26" s="11" t="s">
        <v>293</v>
      </c>
      <c r="C26" s="11">
        <v>0.2</v>
      </c>
      <c r="D26" s="91">
        <f t="shared" si="8"/>
        <v>6.0000000000000001E-3</v>
      </c>
      <c r="E26" s="198"/>
      <c r="F26" s="64" t="s">
        <v>55</v>
      </c>
      <c r="G26" s="64">
        <v>0.5</v>
      </c>
      <c r="H26" s="100">
        <f t="shared" si="5"/>
        <v>1.4999999999999999E-2</v>
      </c>
      <c r="I26" s="173"/>
      <c r="J26" s="11" t="s">
        <v>287</v>
      </c>
      <c r="K26" s="11">
        <v>2</v>
      </c>
      <c r="L26" s="91">
        <f t="shared" si="6"/>
        <v>0.06</v>
      </c>
      <c r="M26" s="173"/>
      <c r="N26" s="18" t="s">
        <v>297</v>
      </c>
      <c r="O26" s="11">
        <v>40</v>
      </c>
      <c r="P26" s="91">
        <f>($P$4*O26)/1000</f>
        <v>1.2</v>
      </c>
      <c r="Q26" s="173"/>
      <c r="R26" s="11" t="s">
        <v>64</v>
      </c>
      <c r="S26" s="11">
        <v>0.5</v>
      </c>
      <c r="T26" s="91">
        <f t="shared" si="7"/>
        <v>1.4999999999999999E-2</v>
      </c>
    </row>
    <row r="27" spans="1:20" ht="16.5" customHeight="1">
      <c r="A27" s="173"/>
      <c r="B27" s="18" t="s">
        <v>118</v>
      </c>
      <c r="C27" s="11">
        <v>0.1</v>
      </c>
      <c r="D27" s="91">
        <f t="shared" si="8"/>
        <v>3.0000000000000001E-3</v>
      </c>
      <c r="E27" s="198"/>
      <c r="F27" s="64" t="s">
        <v>57</v>
      </c>
      <c r="G27" s="64">
        <v>1</v>
      </c>
      <c r="H27" s="100">
        <f t="shared" si="5"/>
        <v>0.03</v>
      </c>
      <c r="I27" s="173"/>
      <c r="J27" s="11" t="s">
        <v>211</v>
      </c>
      <c r="K27" s="11">
        <v>5</v>
      </c>
      <c r="L27" s="91">
        <f t="shared" si="6"/>
        <v>0.15</v>
      </c>
      <c r="M27" s="173"/>
      <c r="N27" s="11" t="s">
        <v>57</v>
      </c>
      <c r="O27" s="11">
        <v>0.1</v>
      </c>
      <c r="P27" s="91">
        <f>($P$4*O27)/1000</f>
        <v>3.0000000000000001E-3</v>
      </c>
      <c r="Q27" s="174"/>
      <c r="R27" s="12" t="s">
        <v>63</v>
      </c>
      <c r="S27" s="12">
        <v>1</v>
      </c>
      <c r="T27" s="93">
        <f t="shared" si="7"/>
        <v>0.03</v>
      </c>
    </row>
    <row r="28" spans="1:20" ht="16.5" customHeight="1">
      <c r="A28" s="173"/>
      <c r="B28" s="11" t="s">
        <v>299</v>
      </c>
      <c r="C28" s="11">
        <v>1</v>
      </c>
      <c r="D28" s="91">
        <f t="shared" si="8"/>
        <v>0.03</v>
      </c>
      <c r="E28" s="198"/>
      <c r="F28" s="64" t="s">
        <v>63</v>
      </c>
      <c r="G28" s="64">
        <v>0.5</v>
      </c>
      <c r="H28" s="100">
        <f t="shared" si="5"/>
        <v>1.4999999999999999E-2</v>
      </c>
      <c r="I28" s="173"/>
      <c r="J28" s="11" t="s">
        <v>270</v>
      </c>
      <c r="K28" s="11">
        <v>3</v>
      </c>
      <c r="L28" s="91">
        <f t="shared" si="6"/>
        <v>0.09</v>
      </c>
      <c r="M28" s="173"/>
      <c r="N28" s="11" t="s">
        <v>64</v>
      </c>
      <c r="O28" s="11">
        <v>2</v>
      </c>
      <c r="P28" s="91">
        <f>($P$4*O28)/1000</f>
        <v>0.06</v>
      </c>
      <c r="Q28" s="172" t="s">
        <v>308</v>
      </c>
      <c r="R28" s="10" t="s">
        <v>288</v>
      </c>
      <c r="S28" s="10">
        <v>0.1</v>
      </c>
      <c r="T28" s="90">
        <f t="shared" si="7"/>
        <v>3.0000000000000001E-3</v>
      </c>
    </row>
    <row r="29" spans="1:20" ht="16.5" customHeight="1">
      <c r="A29" s="173"/>
      <c r="B29" s="11" t="s">
        <v>300</v>
      </c>
      <c r="C29" s="11">
        <v>2</v>
      </c>
      <c r="D29" s="91">
        <f t="shared" si="8"/>
        <v>0.06</v>
      </c>
      <c r="E29" s="198"/>
      <c r="F29" s="64" t="s">
        <v>295</v>
      </c>
      <c r="G29" s="64">
        <v>5</v>
      </c>
      <c r="H29" s="100">
        <f t="shared" si="5"/>
        <v>0.15</v>
      </c>
      <c r="I29" s="173"/>
      <c r="J29" s="11" t="s">
        <v>292</v>
      </c>
      <c r="K29" s="11">
        <v>15</v>
      </c>
      <c r="L29" s="91">
        <f>($L$4*K29)/400</f>
        <v>1.125</v>
      </c>
      <c r="M29" s="173"/>
      <c r="N29" s="11" t="s">
        <v>113</v>
      </c>
      <c r="O29" s="11">
        <v>5</v>
      </c>
      <c r="P29" s="91">
        <f>($P$4*O29)/1000</f>
        <v>0.15</v>
      </c>
      <c r="Q29" s="173"/>
      <c r="R29" s="11" t="s">
        <v>68</v>
      </c>
      <c r="S29" s="11">
        <v>3</v>
      </c>
      <c r="T29" s="91">
        <f t="shared" si="7"/>
        <v>0.09</v>
      </c>
    </row>
    <row r="30" spans="1:20" ht="16.5" customHeight="1">
      <c r="A30" s="173"/>
      <c r="B30" s="11" t="s">
        <v>301</v>
      </c>
      <c r="C30" s="11">
        <v>0.1</v>
      </c>
      <c r="D30" s="91">
        <f t="shared" si="8"/>
        <v>3.0000000000000001E-3</v>
      </c>
      <c r="E30" s="198"/>
      <c r="F30" s="71" t="s">
        <v>65</v>
      </c>
      <c r="G30" s="70">
        <v>0.1</v>
      </c>
      <c r="H30" s="101">
        <f t="shared" si="5"/>
        <v>3.0000000000000001E-3</v>
      </c>
      <c r="I30" s="173"/>
      <c r="J30" s="11" t="s">
        <v>157</v>
      </c>
      <c r="K30" s="11">
        <v>1</v>
      </c>
      <c r="L30" s="91">
        <f>($L$4*K30)/150</f>
        <v>0.2</v>
      </c>
      <c r="M30" s="173"/>
      <c r="N30" s="11" t="s">
        <v>303</v>
      </c>
      <c r="O30" s="11">
        <v>5</v>
      </c>
      <c r="P30" s="91">
        <f>($P$4*O30)/400</f>
        <v>0.375</v>
      </c>
      <c r="Q30" s="173"/>
      <c r="R30" s="11" t="s">
        <v>55</v>
      </c>
      <c r="S30" s="11">
        <v>0.1</v>
      </c>
      <c r="T30" s="91">
        <f t="shared" si="7"/>
        <v>3.0000000000000001E-3</v>
      </c>
    </row>
    <row r="31" spans="1:20" ht="16.5" customHeight="1">
      <c r="A31" s="173"/>
      <c r="B31" s="11" t="s">
        <v>302</v>
      </c>
      <c r="C31" s="11">
        <v>2</v>
      </c>
      <c r="D31" s="91">
        <f>($D$4*C31)/400</f>
        <v>0.15</v>
      </c>
      <c r="E31" s="197" t="s">
        <v>304</v>
      </c>
      <c r="F31" s="69" t="s">
        <v>305</v>
      </c>
      <c r="G31" s="69">
        <v>30</v>
      </c>
      <c r="H31" s="99">
        <f t="shared" si="5"/>
        <v>0.9</v>
      </c>
      <c r="I31" s="173"/>
      <c r="J31" s="18" t="s">
        <v>296</v>
      </c>
      <c r="K31" s="11">
        <v>0.2</v>
      </c>
      <c r="L31" s="91">
        <f>($L$4*K31)/1000</f>
        <v>6.0000000000000001E-3</v>
      </c>
      <c r="M31" s="173"/>
      <c r="N31" s="22" t="s">
        <v>65</v>
      </c>
      <c r="O31" s="22">
        <v>0.1</v>
      </c>
      <c r="P31" s="92">
        <f t="shared" ref="P31:P36" si="9">($P$4*O31)/1000</f>
        <v>3.0000000000000001E-3</v>
      </c>
      <c r="Q31" s="173"/>
      <c r="R31" s="11" t="s">
        <v>312</v>
      </c>
      <c r="S31" s="11">
        <v>30</v>
      </c>
      <c r="T31" s="91">
        <f>($T$4*S31)/300</f>
        <v>3</v>
      </c>
    </row>
    <row r="32" spans="1:20" ht="16.5" customHeight="1">
      <c r="A32" s="174"/>
      <c r="B32" s="12" t="s">
        <v>65</v>
      </c>
      <c r="C32" s="12">
        <v>0.1</v>
      </c>
      <c r="D32" s="93">
        <f t="shared" ref="D32:D37" si="10">($D$4*C32)/1000</f>
        <v>3.0000000000000001E-3</v>
      </c>
      <c r="E32" s="198"/>
      <c r="F32" s="64" t="s">
        <v>57</v>
      </c>
      <c r="G32" s="64">
        <v>1</v>
      </c>
      <c r="H32" s="100">
        <f t="shared" si="5"/>
        <v>0.03</v>
      </c>
      <c r="I32" s="173"/>
      <c r="J32" s="11" t="s">
        <v>118</v>
      </c>
      <c r="K32" s="11">
        <v>0.2</v>
      </c>
      <c r="L32" s="91">
        <f>($L$4*K32)/1000</f>
        <v>6.0000000000000001E-3</v>
      </c>
      <c r="M32" s="172" t="s">
        <v>306</v>
      </c>
      <c r="N32" s="10" t="s">
        <v>307</v>
      </c>
      <c r="O32" s="10">
        <v>30</v>
      </c>
      <c r="P32" s="90">
        <f t="shared" si="9"/>
        <v>0.9</v>
      </c>
      <c r="Q32" s="173"/>
      <c r="R32" s="11" t="s">
        <v>57</v>
      </c>
      <c r="S32" s="11">
        <v>0.3</v>
      </c>
      <c r="T32" s="91">
        <f>($T$4*S32)/1000</f>
        <v>8.9999999999999993E-3</v>
      </c>
    </row>
    <row r="33" spans="1:20" ht="16.5" customHeight="1">
      <c r="A33" s="172" t="s">
        <v>335</v>
      </c>
      <c r="B33" s="11" t="s">
        <v>79</v>
      </c>
      <c r="C33" s="11">
        <v>35</v>
      </c>
      <c r="D33" s="91">
        <f t="shared" si="10"/>
        <v>1.05</v>
      </c>
      <c r="E33" s="198"/>
      <c r="F33" s="64" t="s">
        <v>231</v>
      </c>
      <c r="G33" s="64">
        <v>0.1</v>
      </c>
      <c r="H33" s="100">
        <f t="shared" si="5"/>
        <v>3.0000000000000001E-3</v>
      </c>
      <c r="I33" s="174"/>
      <c r="J33" s="12" t="s">
        <v>113</v>
      </c>
      <c r="K33" s="12">
        <v>5</v>
      </c>
      <c r="L33" s="93">
        <f>($L$4*K33)/1000</f>
        <v>0.15</v>
      </c>
      <c r="M33" s="173"/>
      <c r="N33" s="11" t="s">
        <v>231</v>
      </c>
      <c r="O33" s="11">
        <v>0.1</v>
      </c>
      <c r="P33" s="91">
        <f t="shared" si="9"/>
        <v>3.0000000000000001E-3</v>
      </c>
      <c r="Q33" s="174"/>
      <c r="R33" s="12" t="s">
        <v>15</v>
      </c>
      <c r="S33" s="12">
        <v>0.1</v>
      </c>
      <c r="T33" s="93">
        <f>($T$4*S33)/1000</f>
        <v>3.0000000000000001E-3</v>
      </c>
    </row>
    <row r="34" spans="1:20" ht="16.5" customHeight="1">
      <c r="A34" s="173"/>
      <c r="B34" s="11" t="s">
        <v>68</v>
      </c>
      <c r="C34" s="11">
        <v>2</v>
      </c>
      <c r="D34" s="91">
        <f t="shared" si="10"/>
        <v>0.06</v>
      </c>
      <c r="E34" s="198"/>
      <c r="F34" s="64" t="s">
        <v>55</v>
      </c>
      <c r="G34" s="64">
        <v>0.1</v>
      </c>
      <c r="H34" s="100">
        <f t="shared" si="5"/>
        <v>3.0000000000000001E-3</v>
      </c>
      <c r="I34" s="173" t="s">
        <v>338</v>
      </c>
      <c r="J34" s="21" t="s">
        <v>212</v>
      </c>
      <c r="K34" s="21">
        <v>50</v>
      </c>
      <c r="L34" s="94">
        <f>($L$4*K34)/1300</f>
        <v>1.1538461538461537</v>
      </c>
      <c r="M34" s="173"/>
      <c r="N34" s="11" t="s">
        <v>55</v>
      </c>
      <c r="O34" s="11">
        <v>0.5</v>
      </c>
      <c r="P34" s="91">
        <f t="shared" si="9"/>
        <v>1.4999999999999999E-2</v>
      </c>
      <c r="Q34" s="13" t="s">
        <v>318</v>
      </c>
      <c r="R34" s="81" t="s">
        <v>318</v>
      </c>
      <c r="S34" s="36">
        <v>38</v>
      </c>
      <c r="T34" s="95">
        <f>($T$4*S34)/1000</f>
        <v>1.1399999999999999</v>
      </c>
    </row>
    <row r="35" spans="1:20" ht="16.5" customHeight="1">
      <c r="A35" s="173"/>
      <c r="B35" s="11" t="s">
        <v>309</v>
      </c>
      <c r="C35" s="11">
        <v>1</v>
      </c>
      <c r="D35" s="91">
        <f t="shared" si="10"/>
        <v>0.03</v>
      </c>
      <c r="E35" s="199"/>
      <c r="F35" s="65" t="s">
        <v>15</v>
      </c>
      <c r="G35" s="65">
        <v>0.1</v>
      </c>
      <c r="H35" s="102">
        <f t="shared" si="5"/>
        <v>3.0000000000000001E-3</v>
      </c>
      <c r="I35" s="173"/>
      <c r="J35" s="11" t="s">
        <v>311</v>
      </c>
      <c r="K35" s="11"/>
      <c r="L35" s="86"/>
      <c r="M35" s="173"/>
      <c r="N35" s="11" t="s">
        <v>57</v>
      </c>
      <c r="O35" s="11">
        <v>0.1</v>
      </c>
      <c r="P35" s="91">
        <f t="shared" si="9"/>
        <v>3.0000000000000001E-3</v>
      </c>
      <c r="Q35" s="172"/>
      <c r="R35" s="21"/>
      <c r="S35" s="21"/>
      <c r="T35" s="94"/>
    </row>
    <row r="36" spans="1:20" ht="16.5" customHeight="1">
      <c r="A36" s="173"/>
      <c r="B36" s="11" t="s">
        <v>310</v>
      </c>
      <c r="C36" s="11">
        <v>1</v>
      </c>
      <c r="D36" s="91">
        <f t="shared" si="10"/>
        <v>0.03</v>
      </c>
      <c r="E36" s="64" t="s">
        <v>314</v>
      </c>
      <c r="F36" s="64" t="s">
        <v>314</v>
      </c>
      <c r="G36" s="64">
        <v>2</v>
      </c>
      <c r="H36" s="100">
        <f>($H$4*G36)/2</f>
        <v>30</v>
      </c>
      <c r="I36" s="193"/>
      <c r="J36" s="11" t="s">
        <v>313</v>
      </c>
      <c r="K36" s="11"/>
      <c r="L36" s="86"/>
      <c r="M36" s="173"/>
      <c r="N36" s="22" t="s">
        <v>15</v>
      </c>
      <c r="O36" s="22">
        <v>0.1</v>
      </c>
      <c r="P36" s="92">
        <f t="shared" si="9"/>
        <v>3.0000000000000001E-3</v>
      </c>
      <c r="Q36" s="173"/>
      <c r="R36" s="11"/>
      <c r="S36" s="11"/>
      <c r="T36" s="91"/>
    </row>
    <row r="37" spans="1:20" ht="16.5" customHeight="1">
      <c r="A37" s="193"/>
      <c r="B37" s="11" t="s">
        <v>15</v>
      </c>
      <c r="C37" s="11">
        <v>0.1</v>
      </c>
      <c r="D37" s="91">
        <f t="shared" si="10"/>
        <v>3.0000000000000001E-3</v>
      </c>
      <c r="E37" s="64"/>
      <c r="F37" s="187" t="s">
        <v>316</v>
      </c>
      <c r="G37" s="188"/>
      <c r="H37" s="189"/>
      <c r="I37" s="157"/>
      <c r="J37" s="11"/>
      <c r="K37" s="11"/>
      <c r="L37" s="86"/>
      <c r="M37" s="38" t="s">
        <v>317</v>
      </c>
      <c r="N37" s="10" t="s">
        <v>317</v>
      </c>
      <c r="O37" s="10">
        <v>60</v>
      </c>
      <c r="P37" s="90">
        <f>($D$4*O37)/500</f>
        <v>3.6</v>
      </c>
      <c r="Q37" s="173"/>
      <c r="R37" s="11"/>
      <c r="S37" s="11"/>
      <c r="T37" s="91"/>
    </row>
    <row r="38" spans="1:20" ht="16.5" customHeight="1">
      <c r="A38" s="73"/>
      <c r="B38" s="22"/>
      <c r="C38" s="22"/>
      <c r="D38" s="92"/>
      <c r="E38" s="74"/>
      <c r="F38" s="70"/>
      <c r="G38" s="70"/>
      <c r="H38" s="70"/>
      <c r="I38" s="177"/>
      <c r="J38" s="22"/>
      <c r="K38" s="22"/>
      <c r="L38" s="88"/>
      <c r="M38" s="75" t="s">
        <v>319</v>
      </c>
      <c r="N38" s="200" t="s">
        <v>340</v>
      </c>
      <c r="O38" s="201"/>
      <c r="P38" s="202"/>
      <c r="Q38" s="174"/>
      <c r="R38" s="22"/>
      <c r="S38" s="22"/>
      <c r="T38" s="92"/>
    </row>
    <row r="39" spans="1:20" ht="16.5" customHeight="1">
      <c r="A39" s="33" t="s">
        <v>21</v>
      </c>
      <c r="B39" s="52" t="s">
        <v>21</v>
      </c>
      <c r="C39" s="52">
        <v>25</v>
      </c>
      <c r="D39" s="97">
        <f>($D$4*C39)/1000</f>
        <v>0.75</v>
      </c>
      <c r="E39" s="76" t="s">
        <v>21</v>
      </c>
      <c r="F39" s="76" t="s">
        <v>21</v>
      </c>
      <c r="G39" s="76">
        <v>25</v>
      </c>
      <c r="H39" s="98">
        <f>($H$4*G39)/1000</f>
        <v>0.75</v>
      </c>
      <c r="I39" s="63" t="s">
        <v>21</v>
      </c>
      <c r="J39" s="52" t="s">
        <v>21</v>
      </c>
      <c r="K39" s="52">
        <v>25</v>
      </c>
      <c r="L39" s="103">
        <f>($D$4*K39)/1000</f>
        <v>0.75</v>
      </c>
      <c r="M39" s="33" t="s">
        <v>21</v>
      </c>
      <c r="N39" s="52" t="s">
        <v>21</v>
      </c>
      <c r="O39" s="52">
        <v>25</v>
      </c>
      <c r="P39" s="97">
        <f>($D$4*O39)/1000</f>
        <v>0.75</v>
      </c>
      <c r="Q39" s="63" t="s">
        <v>21</v>
      </c>
      <c r="R39" s="52" t="s">
        <v>315</v>
      </c>
      <c r="S39" s="52">
        <v>25</v>
      </c>
      <c r="T39" s="97">
        <f>($T$4*S39)/1000</f>
        <v>0.75</v>
      </c>
    </row>
    <row r="40" spans="1:20" ht="135.75" customHeight="1">
      <c r="A40" s="186" t="s">
        <v>320</v>
      </c>
      <c r="B40" s="186"/>
      <c r="C40" s="186"/>
      <c r="D40" s="186"/>
      <c r="E40" s="186" t="s">
        <v>321</v>
      </c>
      <c r="F40" s="186"/>
      <c r="G40" s="186"/>
      <c r="H40" s="186"/>
      <c r="I40" s="186" t="s">
        <v>322</v>
      </c>
      <c r="J40" s="186"/>
      <c r="K40" s="186"/>
      <c r="L40" s="186"/>
      <c r="M40" s="186" t="s">
        <v>323</v>
      </c>
      <c r="N40" s="186"/>
      <c r="O40" s="186"/>
      <c r="P40" s="186"/>
      <c r="Q40" s="186" t="s">
        <v>324</v>
      </c>
      <c r="R40" s="186"/>
      <c r="S40" s="186"/>
      <c r="T40" s="186"/>
    </row>
    <row r="41" spans="1:20" ht="160.5" customHeight="1">
      <c r="A41" s="186" t="s">
        <v>325</v>
      </c>
      <c r="B41" s="186"/>
      <c r="C41" s="186"/>
      <c r="D41" s="186"/>
      <c r="E41" s="186" t="s">
        <v>326</v>
      </c>
      <c r="F41" s="186"/>
      <c r="G41" s="186"/>
      <c r="H41" s="186"/>
      <c r="I41" s="186" t="s">
        <v>327</v>
      </c>
      <c r="J41" s="186"/>
      <c r="K41" s="186"/>
      <c r="L41" s="186"/>
      <c r="M41" s="186" t="s">
        <v>328</v>
      </c>
      <c r="N41" s="186"/>
      <c r="O41" s="186"/>
      <c r="P41" s="186"/>
      <c r="Q41" s="186" t="s">
        <v>329</v>
      </c>
      <c r="R41" s="186"/>
      <c r="S41" s="186"/>
      <c r="T41" s="186"/>
    </row>
    <row r="42" spans="1:20" ht="117" customHeight="1">
      <c r="A42" s="186" t="s">
        <v>330</v>
      </c>
      <c r="B42" s="186"/>
      <c r="C42" s="186"/>
      <c r="D42" s="186"/>
      <c r="E42" s="186" t="s">
        <v>331</v>
      </c>
      <c r="F42" s="186"/>
      <c r="G42" s="186"/>
      <c r="H42" s="186"/>
      <c r="I42" s="186" t="s">
        <v>332</v>
      </c>
      <c r="J42" s="186"/>
      <c r="K42" s="186"/>
      <c r="L42" s="186"/>
      <c r="M42" s="186" t="s">
        <v>333</v>
      </c>
      <c r="N42" s="186"/>
      <c r="O42" s="186"/>
      <c r="P42" s="186"/>
      <c r="Q42" s="186" t="s">
        <v>334</v>
      </c>
      <c r="R42" s="186"/>
      <c r="S42" s="186"/>
      <c r="T42" s="186"/>
    </row>
  </sheetData>
  <mergeCells count="58">
    <mergeCell ref="Q35:Q38"/>
    <mergeCell ref="I37:I38"/>
    <mergeCell ref="I22:I33"/>
    <mergeCell ref="I34:I36"/>
    <mergeCell ref="Q6:Q8"/>
    <mergeCell ref="Q9:Q14"/>
    <mergeCell ref="Q15:Q27"/>
    <mergeCell ref="Q28:Q33"/>
    <mergeCell ref="N38:P38"/>
    <mergeCell ref="M6:M8"/>
    <mergeCell ref="M9:M16"/>
    <mergeCell ref="M17:M31"/>
    <mergeCell ref="M32:M36"/>
    <mergeCell ref="I6:I21"/>
    <mergeCell ref="A9:A17"/>
    <mergeCell ref="A18:A32"/>
    <mergeCell ref="A33:A37"/>
    <mergeCell ref="E6:E8"/>
    <mergeCell ref="E9:E20"/>
    <mergeCell ref="E21:E30"/>
    <mergeCell ref="E31:E35"/>
    <mergeCell ref="A6:A8"/>
    <mergeCell ref="F37:H37"/>
    <mergeCell ref="Q2:T2"/>
    <mergeCell ref="A3:D3"/>
    <mergeCell ref="E3:H3"/>
    <mergeCell ref="I3:L3"/>
    <mergeCell ref="M3:P3"/>
    <mergeCell ref="Q3:T3"/>
    <mergeCell ref="A2:D2"/>
    <mergeCell ref="E2:H2"/>
    <mergeCell ref="I2:L2"/>
    <mergeCell ref="M2:P2"/>
    <mergeCell ref="Q4:Q5"/>
    <mergeCell ref="M4:M5"/>
    <mergeCell ref="I4:I5"/>
    <mergeCell ref="E4:E5"/>
    <mergeCell ref="A4:A5"/>
    <mergeCell ref="A42:D42"/>
    <mergeCell ref="E42:H42"/>
    <mergeCell ref="I42:L42"/>
    <mergeCell ref="M42:P42"/>
    <mergeCell ref="Q42:T42"/>
    <mergeCell ref="Q40:T40"/>
    <mergeCell ref="A41:D41"/>
    <mergeCell ref="E41:H41"/>
    <mergeCell ref="I41:L41"/>
    <mergeCell ref="M41:P41"/>
    <mergeCell ref="Q41:T41"/>
    <mergeCell ref="A40:D40"/>
    <mergeCell ref="E40:H40"/>
    <mergeCell ref="I40:L40"/>
    <mergeCell ref="M40:P40"/>
    <mergeCell ref="B1:D1"/>
    <mergeCell ref="F1:H1"/>
    <mergeCell ref="J1:L1"/>
    <mergeCell ref="N1:P1"/>
    <mergeCell ref="R1:T1"/>
  </mergeCells>
  <phoneticPr fontId="1" type="noConversion"/>
  <printOptions horizontalCentered="1"/>
  <pageMargins left="0.11811023622047245" right="0.11811023622047245" top="0.15748031496062992" bottom="0.15748031496062992" header="0.11811023622047245" footer="0.11811023622047245"/>
  <pageSetup paperSize="9" scale="80" fitToHeight="0" orientation="landscape" r:id="rId1"/>
  <ignoredErrors>
    <ignoredError sqref="D38:T38 E6:G6 I6 M6:O6 Q6:S6 E7:G7 I7:K7 M7:O7 Q7:S7 E8:G8 I8:K8 M8:O8 Q8:S8 E9:G9 I9:K9 M9:O9 Q9:S9 E10:G10 I10:K10 M10:O10 Q10:S10 E11:G11 I11:K11 M11:O11 Q11:S11 E12:G12 I12:K12 M12:O12 Q12:S12 E13:G13 I13:K13 M13:O13 Q13:S13 E14:G14 I14:K14 M14:O14 Q14:S14 E15:G15 I15:K15 M15:O15 Q15:S15 E16:G16 I16:K16 M16:O16 Q16:S16 E17:G17 I17:K17 M17:O17 Q17:S17 E18:G18 I18:K18 M18:O18 Q18:S18 E19:G19 I19:K19 M19:O19 Q19:S19 E20:G20 I20:K20 M20:O20 Q20:S20 E21:G21 I21:K21 M21:O21 Q21:S21 E22:G22 I22:K22 M22:O22 Q22:S22 E23:G23 I23:K23 M23:O23 Q23:S23 E24:G24 I24:K24 M24:O24 Q24:S24 E25:G25 I25:K25 M25:O25 Q25:S25 E26:G26 I26:K26 M26:O26 Q26:S26 E27:G27 I27:K27 M27:O27 Q27:S27 E28:G28 I28:K28 M28:O28 Q28:S28 E29:G29 I29:K29 M29:O29 Q29:S29 E30:G30 I30:K30 M30:O30 Q30:S30 E31:G31 I31:K31 M31:O31 Q31:S31 E32:G32 I32:K32 M32:O32 Q32:S32 E33:G33 I33:K33 M33:O33 Q33:S33 E34:G34 I34:K34 M34:O34 Q34:S34 E35:G35 I35:O35 Q35:T35 E36:G36 I36:O36 Q36:T36 E37:O37 Q37:T37 K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7"/>
  <sheetViews>
    <sheetView zoomScale="85" zoomScaleNormal="85" workbookViewId="0">
      <selection activeCell="R5" sqref="R5:T5"/>
    </sheetView>
  </sheetViews>
  <sheetFormatPr defaultRowHeight="14.25"/>
  <cols>
    <col min="1" max="1" width="7.625" style="3" customWidth="1"/>
    <col min="2" max="2" width="11.5" style="2" customWidth="1"/>
    <col min="3" max="3" width="6.625" style="2" customWidth="1"/>
    <col min="4" max="4" width="7" style="27" customWidth="1"/>
    <col min="5" max="5" width="7.625" style="3" customWidth="1"/>
    <col min="6" max="6" width="11.625" style="2" customWidth="1"/>
    <col min="7" max="7" width="6.625" style="2" customWidth="1"/>
    <col min="8" max="8" width="7" style="27" customWidth="1"/>
    <col min="9" max="9" width="7.625" style="3" customWidth="1"/>
    <col min="10" max="10" width="11.625" style="2" customWidth="1"/>
    <col min="11" max="11" width="6.625" style="2" customWidth="1"/>
    <col min="12" max="12" width="7" style="27" customWidth="1"/>
    <col min="13" max="13" width="7.625" style="3" customWidth="1"/>
    <col min="14" max="14" width="11.625" style="2" customWidth="1"/>
    <col min="15" max="15" width="6.625" style="2" customWidth="1"/>
    <col min="16" max="16" width="7" style="27" customWidth="1"/>
    <col min="17" max="17" width="7.625" style="3" customWidth="1"/>
    <col min="18" max="18" width="11.625" style="2" customWidth="1"/>
    <col min="19" max="19" width="6.625" style="2" customWidth="1"/>
    <col min="20" max="20" width="7" style="27" customWidth="1"/>
    <col min="21" max="16384" width="9" style="2"/>
  </cols>
  <sheetData>
    <row r="1" spans="1:20" ht="6.75" customHeight="1">
      <c r="B1" s="185"/>
      <c r="C1" s="185"/>
      <c r="D1" s="185"/>
      <c r="E1" s="185"/>
      <c r="F1" s="185"/>
      <c r="G1" s="185"/>
      <c r="H1" s="185"/>
      <c r="I1" s="185"/>
      <c r="J1" s="185"/>
      <c r="K1" s="185"/>
      <c r="L1" s="185"/>
      <c r="M1" s="185"/>
      <c r="N1" s="185"/>
      <c r="O1" s="185"/>
      <c r="P1" s="185"/>
      <c r="Q1" s="185"/>
      <c r="R1" s="185"/>
      <c r="S1" s="185"/>
      <c r="T1" s="185"/>
    </row>
    <row r="2" spans="1:20" ht="18.75" customHeight="1">
      <c r="A2" s="150" t="s">
        <v>257</v>
      </c>
      <c r="B2" s="150"/>
      <c r="C2" s="150"/>
      <c r="D2" s="150"/>
      <c r="E2" s="147"/>
      <c r="F2" s="147"/>
      <c r="G2" s="147"/>
      <c r="H2" s="147"/>
      <c r="I2" s="147"/>
      <c r="J2" s="147"/>
      <c r="K2" s="147"/>
      <c r="L2" s="147"/>
      <c r="M2" s="147"/>
      <c r="N2" s="147"/>
      <c r="O2" s="147"/>
      <c r="P2" s="147"/>
      <c r="Q2" s="147"/>
      <c r="R2" s="147"/>
      <c r="S2" s="147"/>
      <c r="T2" s="147"/>
    </row>
    <row r="3" spans="1:20" s="45" customFormat="1" ht="21.75" customHeight="1">
      <c r="A3" s="148" t="s">
        <v>0</v>
      </c>
      <c r="B3" s="148"/>
      <c r="C3" s="148"/>
      <c r="D3" s="148"/>
      <c r="E3" s="148" t="s">
        <v>4</v>
      </c>
      <c r="F3" s="148"/>
      <c r="G3" s="148"/>
      <c r="H3" s="148"/>
      <c r="I3" s="142" t="s">
        <v>5</v>
      </c>
      <c r="J3" s="143"/>
      <c r="K3" s="143"/>
      <c r="L3" s="144"/>
      <c r="M3" s="142" t="s">
        <v>6</v>
      </c>
      <c r="N3" s="143"/>
      <c r="O3" s="143"/>
      <c r="P3" s="144"/>
      <c r="Q3" s="149" t="s">
        <v>7</v>
      </c>
      <c r="R3" s="145"/>
      <c r="S3" s="145"/>
      <c r="T3" s="146"/>
    </row>
    <row r="4" spans="1:20" ht="39" customHeight="1">
      <c r="A4" s="175" t="s">
        <v>9</v>
      </c>
      <c r="B4" s="9"/>
      <c r="C4" s="9" t="s">
        <v>2</v>
      </c>
      <c r="D4" s="48">
        <v>30</v>
      </c>
      <c r="E4" s="13" t="s">
        <v>9</v>
      </c>
      <c r="F4" s="9"/>
      <c r="G4" s="9" t="s">
        <v>3</v>
      </c>
      <c r="H4" s="48">
        <v>30</v>
      </c>
      <c r="I4" s="14" t="s">
        <v>9</v>
      </c>
      <c r="J4" s="15"/>
      <c r="K4" s="15" t="s">
        <v>3</v>
      </c>
      <c r="L4" s="49">
        <v>30</v>
      </c>
      <c r="M4" s="14" t="s">
        <v>9</v>
      </c>
      <c r="N4" s="15"/>
      <c r="O4" s="15" t="s">
        <v>3</v>
      </c>
      <c r="P4" s="49">
        <v>30</v>
      </c>
      <c r="Q4" s="13" t="s">
        <v>10</v>
      </c>
      <c r="R4" s="9"/>
      <c r="S4" s="9" t="s">
        <v>3</v>
      </c>
      <c r="T4" s="48">
        <v>30</v>
      </c>
    </row>
    <row r="5" spans="1:20" s="47" customFormat="1" ht="33.75" customHeight="1">
      <c r="A5" s="177"/>
      <c r="B5" s="250" t="s">
        <v>49</v>
      </c>
      <c r="C5" s="251" t="s">
        <v>442</v>
      </c>
      <c r="D5" s="252" t="s">
        <v>443</v>
      </c>
      <c r="E5" s="46"/>
      <c r="F5" s="250" t="s">
        <v>49</v>
      </c>
      <c r="G5" s="251" t="s">
        <v>442</v>
      </c>
      <c r="H5" s="252" t="s">
        <v>443</v>
      </c>
      <c r="I5" s="46"/>
      <c r="J5" s="250" t="s">
        <v>49</v>
      </c>
      <c r="K5" s="251" t="s">
        <v>442</v>
      </c>
      <c r="L5" s="252" t="s">
        <v>443</v>
      </c>
      <c r="M5" s="46"/>
      <c r="N5" s="250" t="s">
        <v>49</v>
      </c>
      <c r="O5" s="251" t="s">
        <v>442</v>
      </c>
      <c r="P5" s="252" t="s">
        <v>443</v>
      </c>
      <c r="Q5" s="46"/>
      <c r="R5" s="250" t="s">
        <v>49</v>
      </c>
      <c r="S5" s="251" t="s">
        <v>442</v>
      </c>
      <c r="T5" s="252" t="s">
        <v>443</v>
      </c>
    </row>
    <row r="6" spans="1:20" ht="16.5" customHeight="1">
      <c r="A6" s="169" t="s">
        <v>43</v>
      </c>
      <c r="B6" s="10" t="s">
        <v>44</v>
      </c>
      <c r="C6" s="10">
        <v>40</v>
      </c>
      <c r="D6" s="90">
        <f t="shared" ref="D6:D14" si="0">($D$4*C6)/1000</f>
        <v>1.2</v>
      </c>
      <c r="E6" s="175" t="s">
        <v>72</v>
      </c>
      <c r="F6" s="10" t="s">
        <v>45</v>
      </c>
      <c r="G6" s="10">
        <v>42</v>
      </c>
      <c r="H6" s="90">
        <f t="shared" ref="H6:H12" si="1">(G6*$H$4)/1000</f>
        <v>1.26</v>
      </c>
      <c r="I6" s="172" t="s">
        <v>151</v>
      </c>
      <c r="J6" s="10" t="s">
        <v>139</v>
      </c>
      <c r="K6" s="10">
        <v>35</v>
      </c>
      <c r="L6" s="90">
        <f t="shared" ref="L6:L11" si="2">(K6*$L$4)/1000</f>
        <v>1.05</v>
      </c>
      <c r="M6" s="169" t="s">
        <v>43</v>
      </c>
      <c r="N6" s="10" t="s">
        <v>76</v>
      </c>
      <c r="O6" s="10">
        <v>40</v>
      </c>
      <c r="P6" s="97">
        <f t="shared" ref="P6:P11" si="3">($P$4*O6)/1000</f>
        <v>1.2</v>
      </c>
      <c r="Q6" s="175" t="s">
        <v>47</v>
      </c>
      <c r="R6" s="10" t="s">
        <v>45</v>
      </c>
      <c r="S6" s="10">
        <v>42</v>
      </c>
      <c r="T6" s="97">
        <f>(S6*$T$4)/1000</f>
        <v>1.26</v>
      </c>
    </row>
    <row r="7" spans="1:20" ht="16.5" customHeight="1">
      <c r="A7" s="170"/>
      <c r="B7" s="11" t="s">
        <v>8</v>
      </c>
      <c r="C7" s="11">
        <v>10</v>
      </c>
      <c r="D7" s="91">
        <f t="shared" si="0"/>
        <v>0.3</v>
      </c>
      <c r="E7" s="176"/>
      <c r="F7" s="11" t="s">
        <v>18</v>
      </c>
      <c r="G7" s="11">
        <v>10</v>
      </c>
      <c r="H7" s="91">
        <f t="shared" si="1"/>
        <v>0.3</v>
      </c>
      <c r="I7" s="173"/>
      <c r="J7" s="11" t="s">
        <v>140</v>
      </c>
      <c r="K7" s="11">
        <v>10</v>
      </c>
      <c r="L7" s="91">
        <f t="shared" si="2"/>
        <v>0.3</v>
      </c>
      <c r="M7" s="170"/>
      <c r="N7" s="11" t="s">
        <v>77</v>
      </c>
      <c r="O7" s="11">
        <v>10</v>
      </c>
      <c r="P7" s="91">
        <f t="shared" si="3"/>
        <v>0.3</v>
      </c>
      <c r="Q7" s="176"/>
      <c r="R7" s="11" t="s">
        <v>8</v>
      </c>
      <c r="S7" s="11">
        <v>10</v>
      </c>
      <c r="T7" s="91">
        <f>(S7*$T$4)/1000</f>
        <v>0.3</v>
      </c>
    </row>
    <row r="8" spans="1:20" s="16" customFormat="1" ht="16.5" customHeight="1">
      <c r="A8" s="170"/>
      <c r="B8" s="11" t="s">
        <v>46</v>
      </c>
      <c r="C8" s="11">
        <v>5</v>
      </c>
      <c r="D8" s="91">
        <f t="shared" si="0"/>
        <v>0.15</v>
      </c>
      <c r="E8" s="176"/>
      <c r="F8" s="11" t="s">
        <v>48</v>
      </c>
      <c r="G8" s="11">
        <v>8</v>
      </c>
      <c r="H8" s="91">
        <f t="shared" si="1"/>
        <v>0.24</v>
      </c>
      <c r="I8" s="173"/>
      <c r="J8" s="11" t="s">
        <v>138</v>
      </c>
      <c r="K8" s="11">
        <v>30</v>
      </c>
      <c r="L8" s="91">
        <f t="shared" si="2"/>
        <v>0.9</v>
      </c>
      <c r="M8" s="170"/>
      <c r="N8" s="22" t="s">
        <v>78</v>
      </c>
      <c r="O8" s="22">
        <v>5</v>
      </c>
      <c r="P8" s="94">
        <f t="shared" si="3"/>
        <v>0.15</v>
      </c>
      <c r="Q8" s="176"/>
      <c r="R8" s="11" t="s">
        <v>48</v>
      </c>
      <c r="S8" s="11">
        <v>8</v>
      </c>
      <c r="T8" s="94">
        <f>(S8*$T$4)/1000</f>
        <v>0.24</v>
      </c>
    </row>
    <row r="9" spans="1:20" s="4" customFormat="1" ht="16.5" customHeight="1">
      <c r="A9" s="169" t="s">
        <v>347</v>
      </c>
      <c r="B9" s="10" t="s">
        <v>127</v>
      </c>
      <c r="C9" s="10">
        <v>25</v>
      </c>
      <c r="D9" s="90">
        <f t="shared" si="0"/>
        <v>0.75</v>
      </c>
      <c r="E9" s="172" t="s">
        <v>73</v>
      </c>
      <c r="F9" s="19" t="s">
        <v>79</v>
      </c>
      <c r="G9" s="10">
        <v>35</v>
      </c>
      <c r="H9" s="90">
        <f t="shared" si="1"/>
        <v>1.05</v>
      </c>
      <c r="I9" s="173"/>
      <c r="J9" s="11" t="s">
        <v>141</v>
      </c>
      <c r="K9" s="11">
        <v>30</v>
      </c>
      <c r="L9" s="91">
        <f t="shared" si="2"/>
        <v>0.9</v>
      </c>
      <c r="M9" s="172" t="s">
        <v>90</v>
      </c>
      <c r="N9" s="10" t="s">
        <v>93</v>
      </c>
      <c r="O9" s="25">
        <v>20</v>
      </c>
      <c r="P9" s="97">
        <f t="shared" si="3"/>
        <v>0.6</v>
      </c>
      <c r="Q9" s="225" t="s">
        <v>341</v>
      </c>
      <c r="R9" s="10" t="s">
        <v>163</v>
      </c>
      <c r="S9" s="10">
        <v>15</v>
      </c>
      <c r="T9" s="97">
        <f>(S9*$T$4)/1000</f>
        <v>0.45</v>
      </c>
    </row>
    <row r="10" spans="1:20" s="4" customFormat="1" ht="16.5" customHeight="1">
      <c r="A10" s="170"/>
      <c r="B10" s="11" t="s">
        <v>128</v>
      </c>
      <c r="C10" s="11">
        <v>6</v>
      </c>
      <c r="D10" s="91">
        <f t="shared" si="0"/>
        <v>0.18</v>
      </c>
      <c r="E10" s="173"/>
      <c r="F10" s="17" t="s">
        <v>53</v>
      </c>
      <c r="G10" s="11">
        <v>3</v>
      </c>
      <c r="H10" s="91">
        <f t="shared" si="1"/>
        <v>0.09</v>
      </c>
      <c r="I10" s="173"/>
      <c r="J10" s="11" t="s">
        <v>142</v>
      </c>
      <c r="K10" s="11">
        <v>10</v>
      </c>
      <c r="L10" s="91">
        <f t="shared" si="2"/>
        <v>0.3</v>
      </c>
      <c r="M10" s="173"/>
      <c r="N10" s="11" t="s">
        <v>94</v>
      </c>
      <c r="O10" s="28">
        <v>20</v>
      </c>
      <c r="P10" s="91">
        <f t="shared" si="3"/>
        <v>0.6</v>
      </c>
      <c r="Q10" s="226"/>
      <c r="R10" s="11" t="s">
        <v>164</v>
      </c>
      <c r="S10" s="11">
        <v>50</v>
      </c>
      <c r="T10" s="91">
        <f>(S10*$T$4)/350</f>
        <v>4.2857142857142856</v>
      </c>
    </row>
    <row r="11" spans="1:20" s="4" customFormat="1" ht="16.5" customHeight="1">
      <c r="A11" s="170"/>
      <c r="B11" s="11" t="s">
        <v>129</v>
      </c>
      <c r="C11" s="11">
        <v>3</v>
      </c>
      <c r="D11" s="91">
        <f t="shared" si="0"/>
        <v>0.09</v>
      </c>
      <c r="E11" s="173"/>
      <c r="F11" s="17" t="s">
        <v>80</v>
      </c>
      <c r="G11" s="11">
        <v>2</v>
      </c>
      <c r="H11" s="91">
        <f t="shared" si="1"/>
        <v>0.06</v>
      </c>
      <c r="I11" s="173"/>
      <c r="J11" s="11" t="s">
        <v>143</v>
      </c>
      <c r="K11" s="11">
        <v>20</v>
      </c>
      <c r="L11" s="91">
        <f t="shared" si="2"/>
        <v>0.6</v>
      </c>
      <c r="M11" s="173"/>
      <c r="N11" s="11" t="s">
        <v>95</v>
      </c>
      <c r="O11" s="28">
        <v>3</v>
      </c>
      <c r="P11" s="91">
        <f t="shared" si="3"/>
        <v>0.09</v>
      </c>
      <c r="Q11" s="226"/>
      <c r="R11" s="11" t="s">
        <v>143</v>
      </c>
      <c r="S11" s="11">
        <v>8</v>
      </c>
      <c r="T11" s="91">
        <f t="shared" ref="T11:T16" si="4">(S11*$T$4)/1000</f>
        <v>0.24</v>
      </c>
    </row>
    <row r="12" spans="1:20" s="4" customFormat="1" ht="16.5" customHeight="1">
      <c r="A12" s="170"/>
      <c r="B12" s="11" t="s">
        <v>130</v>
      </c>
      <c r="C12" s="11">
        <v>10</v>
      </c>
      <c r="D12" s="91">
        <f t="shared" si="0"/>
        <v>0.3</v>
      </c>
      <c r="E12" s="173"/>
      <c r="F12" s="17" t="s">
        <v>81</v>
      </c>
      <c r="G12" s="11">
        <v>2</v>
      </c>
      <c r="H12" s="91">
        <f t="shared" si="1"/>
        <v>0.06</v>
      </c>
      <c r="I12" s="173"/>
      <c r="J12" s="11" t="s">
        <v>144</v>
      </c>
      <c r="K12" s="11">
        <v>2</v>
      </c>
      <c r="L12" s="91">
        <f>(K12*$L$4)/100</f>
        <v>0.6</v>
      </c>
      <c r="M12" s="173"/>
      <c r="N12" s="11" t="s">
        <v>96</v>
      </c>
      <c r="O12" s="28">
        <v>10</v>
      </c>
      <c r="P12" s="91">
        <f>($P$4*O12)/300</f>
        <v>1</v>
      </c>
      <c r="Q12" s="226"/>
      <c r="R12" s="11" t="s">
        <v>165</v>
      </c>
      <c r="S12" s="11">
        <v>5</v>
      </c>
      <c r="T12" s="91">
        <f t="shared" si="4"/>
        <v>0.15</v>
      </c>
    </row>
    <row r="13" spans="1:20" s="4" customFormat="1" ht="16.5" customHeight="1">
      <c r="A13" s="170"/>
      <c r="B13" s="11" t="s">
        <v>131</v>
      </c>
      <c r="C13" s="11">
        <v>2</v>
      </c>
      <c r="D13" s="91">
        <f t="shared" si="0"/>
        <v>0.06</v>
      </c>
      <c r="E13" s="173"/>
      <c r="F13" s="17" t="s">
        <v>54</v>
      </c>
      <c r="G13" s="11">
        <v>1</v>
      </c>
      <c r="H13" s="91">
        <f>(G13*$H$4)/150</f>
        <v>0.2</v>
      </c>
      <c r="I13" s="173"/>
      <c r="J13" s="11" t="s">
        <v>145</v>
      </c>
      <c r="K13" s="11">
        <v>1</v>
      </c>
      <c r="L13" s="91">
        <f>(K13*$L$4)/1000</f>
        <v>0.03</v>
      </c>
      <c r="M13" s="173"/>
      <c r="N13" s="11" t="s">
        <v>97</v>
      </c>
      <c r="O13" s="28">
        <v>2</v>
      </c>
      <c r="P13" s="91">
        <f>($P$4*O13)/1000</f>
        <v>0.06</v>
      </c>
      <c r="Q13" s="226"/>
      <c r="R13" s="11" t="s">
        <v>166</v>
      </c>
      <c r="S13" s="11">
        <v>3</v>
      </c>
      <c r="T13" s="91">
        <f t="shared" si="4"/>
        <v>0.09</v>
      </c>
    </row>
    <row r="14" spans="1:20" s="4" customFormat="1" ht="16.5" customHeight="1">
      <c r="A14" s="170"/>
      <c r="B14" s="11" t="s">
        <v>132</v>
      </c>
      <c r="C14" s="11">
        <v>2</v>
      </c>
      <c r="D14" s="91">
        <f t="shared" si="0"/>
        <v>0.06</v>
      </c>
      <c r="E14" s="173"/>
      <c r="F14" s="17" t="s">
        <v>82</v>
      </c>
      <c r="G14" s="11">
        <v>0.1</v>
      </c>
      <c r="H14" s="91">
        <f>(G14*$H$4)/1000</f>
        <v>3.0000000000000001E-3</v>
      </c>
      <c r="I14" s="173"/>
      <c r="J14" s="11" t="s">
        <v>146</v>
      </c>
      <c r="K14" s="11">
        <v>2</v>
      </c>
      <c r="L14" s="91">
        <f>(K14*$L$4)/100</f>
        <v>0.6</v>
      </c>
      <c r="M14" s="173"/>
      <c r="N14" s="11" t="s">
        <v>98</v>
      </c>
      <c r="O14" s="28">
        <v>2</v>
      </c>
      <c r="P14" s="91">
        <f>($P$4*O14)/1000</f>
        <v>0.06</v>
      </c>
      <c r="Q14" s="226"/>
      <c r="R14" s="11" t="s">
        <v>152</v>
      </c>
      <c r="S14" s="11">
        <v>8</v>
      </c>
      <c r="T14" s="91">
        <f t="shared" si="4"/>
        <v>0.24</v>
      </c>
    </row>
    <row r="15" spans="1:20" s="4" customFormat="1" ht="16.5" customHeight="1">
      <c r="A15" s="170"/>
      <c r="B15" s="11" t="s">
        <v>133</v>
      </c>
      <c r="C15" s="11">
        <v>1</v>
      </c>
      <c r="D15" s="91">
        <f>($D$4*C15)/150</f>
        <v>0.2</v>
      </c>
      <c r="E15" s="173"/>
      <c r="F15" s="17" t="s">
        <v>55</v>
      </c>
      <c r="G15" s="11">
        <v>0.3</v>
      </c>
      <c r="H15" s="91">
        <f>(G15*$H$4)/1000</f>
        <v>8.9999999999999993E-3</v>
      </c>
      <c r="I15" s="173"/>
      <c r="J15" s="11" t="s">
        <v>147</v>
      </c>
      <c r="K15" s="11">
        <v>0.5</v>
      </c>
      <c r="L15" s="91">
        <f>(K15*$L$4)/1000</f>
        <v>1.4999999999999999E-2</v>
      </c>
      <c r="M15" s="173"/>
      <c r="N15" s="11" t="s">
        <v>99</v>
      </c>
      <c r="O15" s="28">
        <v>1</v>
      </c>
      <c r="P15" s="91">
        <f>($P$4*O15)/150</f>
        <v>0.2</v>
      </c>
      <c r="Q15" s="226"/>
      <c r="R15" s="11" t="s">
        <v>131</v>
      </c>
      <c r="S15" s="11">
        <v>2</v>
      </c>
      <c r="T15" s="91">
        <f t="shared" si="4"/>
        <v>0.06</v>
      </c>
    </row>
    <row r="16" spans="1:20" s="16" customFormat="1" ht="16.5" customHeight="1">
      <c r="A16" s="170"/>
      <c r="B16" s="11" t="s">
        <v>134</v>
      </c>
      <c r="C16" s="11">
        <v>3</v>
      </c>
      <c r="D16" s="91">
        <f>($D$4*C16)/1000</f>
        <v>0.09</v>
      </c>
      <c r="E16" s="173"/>
      <c r="F16" s="17" t="s">
        <v>56</v>
      </c>
      <c r="G16" s="11">
        <v>0.2</v>
      </c>
      <c r="H16" s="91">
        <f>(G16*$H$4)/1000</f>
        <v>6.0000000000000001E-3</v>
      </c>
      <c r="I16" s="173"/>
      <c r="J16" s="11" t="s">
        <v>148</v>
      </c>
      <c r="K16" s="11">
        <v>0.5</v>
      </c>
      <c r="L16" s="91">
        <f>(K16*$L$4)/1000</f>
        <v>1.4999999999999999E-2</v>
      </c>
      <c r="M16" s="173"/>
      <c r="N16" s="11" t="s">
        <v>100</v>
      </c>
      <c r="O16" s="28">
        <v>0.5</v>
      </c>
      <c r="P16" s="91">
        <f>($P$4*O16)/1000</f>
        <v>1.4999999999999999E-2</v>
      </c>
      <c r="Q16" s="226"/>
      <c r="R16" s="11" t="s">
        <v>132</v>
      </c>
      <c r="S16" s="11">
        <v>2</v>
      </c>
      <c r="T16" s="91">
        <f t="shared" si="4"/>
        <v>0.06</v>
      </c>
    </row>
    <row r="17" spans="1:20" s="16" customFormat="1" ht="16.5" customHeight="1">
      <c r="A17" s="170"/>
      <c r="B17" s="11" t="s">
        <v>88</v>
      </c>
      <c r="C17" s="11">
        <v>0.3</v>
      </c>
      <c r="D17" s="91">
        <f>($D$4*C17)/1000</f>
        <v>8.9999999999999993E-3</v>
      </c>
      <c r="E17" s="172" t="s">
        <v>74</v>
      </c>
      <c r="F17" s="10" t="s">
        <v>117</v>
      </c>
      <c r="G17" s="10">
        <v>45</v>
      </c>
      <c r="H17" s="90">
        <f>(G17*$H$4)/1000</f>
        <v>1.35</v>
      </c>
      <c r="I17" s="173"/>
      <c r="J17" s="11" t="s">
        <v>149</v>
      </c>
      <c r="K17" s="11">
        <v>0.5</v>
      </c>
      <c r="L17" s="91">
        <f>(K17*$L$4)/1000</f>
        <v>1.4999999999999999E-2</v>
      </c>
      <c r="M17" s="173"/>
      <c r="N17" s="11" t="s">
        <v>101</v>
      </c>
      <c r="O17" s="28">
        <v>0.5</v>
      </c>
      <c r="P17" s="91">
        <f>($P$4*O17)/1000</f>
        <v>1.4999999999999999E-2</v>
      </c>
      <c r="Q17" s="226"/>
      <c r="R17" s="11" t="s">
        <v>133</v>
      </c>
      <c r="S17" s="11">
        <v>1</v>
      </c>
      <c r="T17" s="91">
        <f>(S17*$T$4)/150</f>
        <v>0.2</v>
      </c>
    </row>
    <row r="18" spans="1:20" s="16" customFormat="1" ht="16.5" customHeight="1">
      <c r="A18" s="170"/>
      <c r="B18" s="22" t="s">
        <v>135</v>
      </c>
      <c r="C18" s="22">
        <v>0.01</v>
      </c>
      <c r="D18" s="92">
        <f>($D$4*C18)/1000</f>
        <v>2.9999999999999997E-4</v>
      </c>
      <c r="E18" s="173"/>
      <c r="F18" s="29" t="s">
        <v>19</v>
      </c>
      <c r="G18" s="11">
        <v>20</v>
      </c>
      <c r="H18" s="91">
        <f>(G18*$H$4)/300</f>
        <v>2</v>
      </c>
      <c r="I18" s="174"/>
      <c r="J18" s="12" t="s">
        <v>150</v>
      </c>
      <c r="K18" s="12">
        <v>0.5</v>
      </c>
      <c r="L18" s="93">
        <f>(K18*$L$4)/1000</f>
        <v>1.4999999999999999E-2</v>
      </c>
      <c r="M18" s="173"/>
      <c r="N18" s="11" t="s">
        <v>102</v>
      </c>
      <c r="O18" s="28">
        <v>0.5</v>
      </c>
      <c r="P18" s="91">
        <f>($P$4*O18)/1000</f>
        <v>1.4999999999999999E-2</v>
      </c>
      <c r="Q18" s="226"/>
      <c r="R18" s="11" t="s">
        <v>167</v>
      </c>
      <c r="S18" s="11">
        <v>1</v>
      </c>
      <c r="T18" s="91">
        <f t="shared" ref="T18:T23" si="5">(S18*$T$4)/1000</f>
        <v>0.03</v>
      </c>
    </row>
    <row r="19" spans="1:20" s="16" customFormat="1" ht="16.5" customHeight="1">
      <c r="A19" s="172" t="s">
        <v>348</v>
      </c>
      <c r="B19" s="10" t="s">
        <v>58</v>
      </c>
      <c r="C19" s="10">
        <v>40</v>
      </c>
      <c r="D19" s="90">
        <f>($D$4*C19)/1000</f>
        <v>1.2</v>
      </c>
      <c r="E19" s="173"/>
      <c r="F19" s="29" t="s">
        <v>107</v>
      </c>
      <c r="G19" s="11">
        <v>3</v>
      </c>
      <c r="H19" s="91">
        <f>(G19*$H$4)/1000</f>
        <v>0.09</v>
      </c>
      <c r="I19" s="172" t="s">
        <v>156</v>
      </c>
      <c r="J19" s="10" t="s">
        <v>157</v>
      </c>
      <c r="K19" s="10">
        <v>1</v>
      </c>
      <c r="L19" s="94">
        <f>(K19*$L$4)/150</f>
        <v>0.2</v>
      </c>
      <c r="M19" s="174"/>
      <c r="N19" s="12" t="s">
        <v>103</v>
      </c>
      <c r="O19" s="23">
        <v>0.01</v>
      </c>
      <c r="P19" s="93">
        <f>($P$4*O19)/1000</f>
        <v>2.9999999999999997E-4</v>
      </c>
      <c r="Q19" s="226"/>
      <c r="R19" s="11" t="s">
        <v>159</v>
      </c>
      <c r="S19" s="11">
        <v>0.3</v>
      </c>
      <c r="T19" s="91">
        <f t="shared" si="5"/>
        <v>8.9999999999999993E-3</v>
      </c>
    </row>
    <row r="20" spans="1:20" s="16" customFormat="1" ht="16.5" customHeight="1">
      <c r="A20" s="173"/>
      <c r="B20" s="11" t="s">
        <v>59</v>
      </c>
      <c r="C20" s="11">
        <v>10</v>
      </c>
      <c r="D20" s="91">
        <f>($D$4*C20)/500</f>
        <v>0.6</v>
      </c>
      <c r="E20" s="173"/>
      <c r="F20" s="29" t="s">
        <v>88</v>
      </c>
      <c r="G20" s="11">
        <v>0.5</v>
      </c>
      <c r="H20" s="91">
        <f>(G20*$H$4)/1000</f>
        <v>1.4999999999999999E-2</v>
      </c>
      <c r="I20" s="173"/>
      <c r="J20" s="11" t="s">
        <v>158</v>
      </c>
      <c r="K20" s="11">
        <v>3</v>
      </c>
      <c r="L20" s="91">
        <f t="shared" ref="L20:L25" si="6">(K20*$L$4)/1000</f>
        <v>0.09</v>
      </c>
      <c r="M20" s="172" t="s">
        <v>342</v>
      </c>
      <c r="N20" s="10" t="s">
        <v>59</v>
      </c>
      <c r="O20" s="25">
        <v>35</v>
      </c>
      <c r="P20" s="90">
        <f>($P$4*O20)/500</f>
        <v>2.1</v>
      </c>
      <c r="Q20" s="227"/>
      <c r="R20" s="22" t="s">
        <v>147</v>
      </c>
      <c r="S20" s="22">
        <v>0.5</v>
      </c>
      <c r="T20" s="91">
        <f t="shared" si="5"/>
        <v>1.4999999999999999E-2</v>
      </c>
    </row>
    <row r="21" spans="1:20" s="16" customFormat="1" ht="16.5" customHeight="1">
      <c r="A21" s="173"/>
      <c r="B21" s="11" t="s">
        <v>60</v>
      </c>
      <c r="C21" s="11">
        <v>6</v>
      </c>
      <c r="D21" s="91">
        <f t="shared" ref="D21:D28" si="7">($D$4*C21)/1000</f>
        <v>0.18</v>
      </c>
      <c r="E21" s="173"/>
      <c r="F21" s="29" t="s">
        <v>89</v>
      </c>
      <c r="G21" s="11">
        <v>0.3</v>
      </c>
      <c r="H21" s="91">
        <f>(G21*$H$4)/1000</f>
        <v>8.9999999999999993E-3</v>
      </c>
      <c r="I21" s="173"/>
      <c r="J21" s="21" t="s">
        <v>55</v>
      </c>
      <c r="K21" s="21">
        <v>0.3</v>
      </c>
      <c r="L21" s="91">
        <f t="shared" si="6"/>
        <v>8.9999999999999993E-3</v>
      </c>
      <c r="M21" s="173"/>
      <c r="N21" s="11" t="s">
        <v>68</v>
      </c>
      <c r="O21" s="28">
        <v>3</v>
      </c>
      <c r="P21" s="91">
        <f>($P$4*O21)/1000</f>
        <v>0.09</v>
      </c>
      <c r="Q21" s="227"/>
      <c r="R21" s="22" t="s">
        <v>148</v>
      </c>
      <c r="S21" s="22">
        <v>0.5</v>
      </c>
      <c r="T21" s="91">
        <f t="shared" si="5"/>
        <v>1.4999999999999999E-2</v>
      </c>
    </row>
    <row r="22" spans="1:20" s="4" customFormat="1" ht="16.5" customHeight="1">
      <c r="A22" s="173"/>
      <c r="B22" s="11" t="s">
        <v>61</v>
      </c>
      <c r="C22" s="11">
        <v>10</v>
      </c>
      <c r="D22" s="91">
        <f t="shared" si="7"/>
        <v>0.3</v>
      </c>
      <c r="E22" s="173"/>
      <c r="F22" s="29" t="s">
        <v>105</v>
      </c>
      <c r="G22" s="20">
        <v>0.5</v>
      </c>
      <c r="H22" s="91">
        <f>(G26*$H$4)/1000</f>
        <v>8.9999999999999993E-3</v>
      </c>
      <c r="I22" s="173"/>
      <c r="J22" s="11" t="s">
        <v>80</v>
      </c>
      <c r="K22" s="11">
        <v>2</v>
      </c>
      <c r="L22" s="91">
        <f t="shared" si="6"/>
        <v>0.06</v>
      </c>
      <c r="M22" s="173"/>
      <c r="N22" s="11" t="s">
        <v>87</v>
      </c>
      <c r="O22" s="28">
        <v>0.5</v>
      </c>
      <c r="P22" s="91">
        <f>($P$4*O22)/100</f>
        <v>0.15</v>
      </c>
      <c r="Q22" s="228"/>
      <c r="R22" s="12" t="s">
        <v>160</v>
      </c>
      <c r="S22" s="12">
        <v>0.05</v>
      </c>
      <c r="T22" s="94">
        <f t="shared" si="5"/>
        <v>1.5E-3</v>
      </c>
    </row>
    <row r="23" spans="1:20" ht="16.5" customHeight="1">
      <c r="A23" s="173"/>
      <c r="B23" s="11" t="s">
        <v>55</v>
      </c>
      <c r="C23" s="11">
        <v>1</v>
      </c>
      <c r="D23" s="91">
        <f t="shared" si="7"/>
        <v>0.03</v>
      </c>
      <c r="E23" s="173"/>
      <c r="F23" s="29" t="s">
        <v>118</v>
      </c>
      <c r="G23" s="20">
        <v>2</v>
      </c>
      <c r="H23" s="91">
        <f>(G27*$H$4)/1000</f>
        <v>8.9999999999999993E-3</v>
      </c>
      <c r="I23" s="173"/>
      <c r="J23" s="11" t="s">
        <v>81</v>
      </c>
      <c r="K23" s="11">
        <v>2</v>
      </c>
      <c r="L23" s="91">
        <f t="shared" si="6"/>
        <v>0.06</v>
      </c>
      <c r="M23" s="173"/>
      <c r="N23" s="11" t="s">
        <v>52</v>
      </c>
      <c r="O23" s="28">
        <v>3</v>
      </c>
      <c r="P23" s="91">
        <f>($P$4*O23)/1000</f>
        <v>0.09</v>
      </c>
      <c r="Q23" s="172" t="s">
        <v>168</v>
      </c>
      <c r="R23" s="21" t="s">
        <v>168</v>
      </c>
      <c r="S23" s="21">
        <v>65</v>
      </c>
      <c r="T23" s="97">
        <f t="shared" si="5"/>
        <v>1.95</v>
      </c>
    </row>
    <row r="24" spans="1:20" ht="16.5" customHeight="1">
      <c r="A24" s="173"/>
      <c r="B24" s="11" t="s">
        <v>62</v>
      </c>
      <c r="C24" s="11">
        <v>0.5</v>
      </c>
      <c r="D24" s="91">
        <f t="shared" si="7"/>
        <v>1.4999999999999999E-2</v>
      </c>
      <c r="E24" s="173"/>
      <c r="F24" s="29" t="s">
        <v>106</v>
      </c>
      <c r="G24" s="20">
        <v>0.5</v>
      </c>
      <c r="H24" s="91">
        <f>(G28*$H$4)/1000</f>
        <v>6.0000000000000001E-3</v>
      </c>
      <c r="I24" s="173"/>
      <c r="J24" s="11" t="s">
        <v>108</v>
      </c>
      <c r="K24" s="11">
        <v>5</v>
      </c>
      <c r="L24" s="91">
        <f t="shared" si="6"/>
        <v>0.15</v>
      </c>
      <c r="M24" s="173"/>
      <c r="N24" s="11" t="s">
        <v>108</v>
      </c>
      <c r="O24" s="28">
        <v>1</v>
      </c>
      <c r="P24" s="91">
        <f>($P$4*O24)/1000</f>
        <v>0.03</v>
      </c>
      <c r="Q24" s="173"/>
      <c r="R24" s="11" t="s">
        <v>169</v>
      </c>
      <c r="S24" s="11">
        <v>7</v>
      </c>
      <c r="T24" s="91">
        <f>(S24*$T$4)/320</f>
        <v>0.65625</v>
      </c>
    </row>
    <row r="25" spans="1:20" ht="16.5" customHeight="1">
      <c r="A25" s="173"/>
      <c r="B25" s="11" t="s">
        <v>15</v>
      </c>
      <c r="C25" s="11">
        <v>0.2</v>
      </c>
      <c r="D25" s="91">
        <f t="shared" si="7"/>
        <v>6.0000000000000001E-3</v>
      </c>
      <c r="E25" s="173"/>
      <c r="F25" s="29" t="s">
        <v>63</v>
      </c>
      <c r="G25" s="11">
        <v>1</v>
      </c>
      <c r="H25" s="91">
        <f t="shared" ref="H25:H31" si="8">(G25*$H$4)/1000</f>
        <v>0.03</v>
      </c>
      <c r="I25" s="174"/>
      <c r="J25" s="12" t="s">
        <v>65</v>
      </c>
      <c r="K25" s="12">
        <v>0.01</v>
      </c>
      <c r="L25" s="92">
        <f t="shared" si="6"/>
        <v>2.9999999999999997E-4</v>
      </c>
      <c r="M25" s="173"/>
      <c r="N25" s="11" t="s">
        <v>109</v>
      </c>
      <c r="O25" s="28">
        <v>3</v>
      </c>
      <c r="P25" s="91">
        <f>($P$4*O25)/200</f>
        <v>0.45</v>
      </c>
      <c r="Q25" s="173"/>
      <c r="R25" s="11" t="s">
        <v>150</v>
      </c>
      <c r="S25" s="11">
        <v>1</v>
      </c>
      <c r="T25" s="94">
        <f>(S25*$T$4)/1000</f>
        <v>0.03</v>
      </c>
    </row>
    <row r="26" spans="1:20" ht="16.5" customHeight="1">
      <c r="A26" s="173"/>
      <c r="B26" s="11" t="s">
        <v>63</v>
      </c>
      <c r="C26" s="11">
        <v>1</v>
      </c>
      <c r="D26" s="91">
        <f t="shared" si="7"/>
        <v>0.03</v>
      </c>
      <c r="E26" s="173"/>
      <c r="F26" s="29" t="s">
        <v>16</v>
      </c>
      <c r="G26" s="11">
        <v>0.3</v>
      </c>
      <c r="H26" s="91">
        <f t="shared" si="8"/>
        <v>8.9999999999999993E-3</v>
      </c>
      <c r="I26" s="172" t="s">
        <v>343</v>
      </c>
      <c r="J26" s="21" t="s">
        <v>154</v>
      </c>
      <c r="K26" s="21">
        <v>30</v>
      </c>
      <c r="L26" s="90">
        <f>(K26*$L$4)/600</f>
        <v>1.5</v>
      </c>
      <c r="M26" s="174"/>
      <c r="N26" s="12" t="s">
        <v>15</v>
      </c>
      <c r="O26" s="23">
        <v>0.3</v>
      </c>
      <c r="P26" s="93">
        <f>($P$4*O26)/1000</f>
        <v>8.9999999999999993E-3</v>
      </c>
      <c r="Q26" s="172" t="s">
        <v>111</v>
      </c>
      <c r="R26" s="10" t="s">
        <v>112</v>
      </c>
      <c r="S26" s="10">
        <v>8</v>
      </c>
      <c r="T26" s="90">
        <f>(S26*$T$4)/100</f>
        <v>2.4</v>
      </c>
    </row>
    <row r="27" spans="1:20" ht="16.5" customHeight="1">
      <c r="A27" s="173"/>
      <c r="B27" s="11" t="s">
        <v>64</v>
      </c>
      <c r="C27" s="11">
        <v>1</v>
      </c>
      <c r="D27" s="91">
        <f t="shared" si="7"/>
        <v>0.03</v>
      </c>
      <c r="E27" s="173"/>
      <c r="F27" s="29" t="s">
        <v>17</v>
      </c>
      <c r="G27" s="11">
        <v>0.3</v>
      </c>
      <c r="H27" s="91">
        <f t="shared" si="8"/>
        <v>8.9999999999999993E-3</v>
      </c>
      <c r="I27" s="173"/>
      <c r="J27" s="22" t="s">
        <v>155</v>
      </c>
      <c r="K27" s="22">
        <v>6</v>
      </c>
      <c r="L27" s="93">
        <f>(K27*$L$4)/400</f>
        <v>0.45</v>
      </c>
      <c r="M27" s="172" t="s">
        <v>91</v>
      </c>
      <c r="N27" s="10" t="s">
        <v>79</v>
      </c>
      <c r="O27" s="25">
        <v>30</v>
      </c>
      <c r="P27" s="90">
        <f>($P$4*O27)/1000</f>
        <v>0.9</v>
      </c>
      <c r="Q27" s="173"/>
      <c r="R27" s="11" t="s">
        <v>55</v>
      </c>
      <c r="S27" s="11">
        <v>0.1</v>
      </c>
      <c r="T27" s="91">
        <f>(S27*$T$4)/1000</f>
        <v>3.0000000000000001E-3</v>
      </c>
    </row>
    <row r="28" spans="1:20" ht="16.5" customHeight="1">
      <c r="A28" s="173"/>
      <c r="B28" s="18" t="s">
        <v>65</v>
      </c>
      <c r="C28" s="11">
        <v>0.05</v>
      </c>
      <c r="D28" s="91">
        <f t="shared" si="7"/>
        <v>1.5E-3</v>
      </c>
      <c r="E28" s="173"/>
      <c r="F28" s="29" t="s">
        <v>15</v>
      </c>
      <c r="G28" s="11">
        <v>0.2</v>
      </c>
      <c r="H28" s="91">
        <f t="shared" si="8"/>
        <v>6.0000000000000001E-3</v>
      </c>
      <c r="I28" s="32" t="s">
        <v>344</v>
      </c>
      <c r="J28" s="36" t="s">
        <v>153</v>
      </c>
      <c r="K28" s="36">
        <v>80</v>
      </c>
      <c r="L28" s="95">
        <f>(K28*$L$4)/80</f>
        <v>30</v>
      </c>
      <c r="M28" s="173"/>
      <c r="N28" s="11" t="s">
        <v>104</v>
      </c>
      <c r="O28" s="28">
        <v>20</v>
      </c>
      <c r="P28" s="91">
        <f>($P$4*O28)/400</f>
        <v>1.5</v>
      </c>
      <c r="Q28" s="173"/>
      <c r="R28" s="11" t="s">
        <v>113</v>
      </c>
      <c r="S28" s="11">
        <v>0.5</v>
      </c>
      <c r="T28" s="91">
        <f>(S28*$T$4)/1000</f>
        <v>1.4999999999999999E-2</v>
      </c>
    </row>
    <row r="29" spans="1:20" ht="16.5" customHeight="1">
      <c r="A29" s="174"/>
      <c r="B29" s="12" t="s">
        <v>66</v>
      </c>
      <c r="C29" s="12">
        <v>15</v>
      </c>
      <c r="D29" s="93">
        <f>($D$4*C29)/420</f>
        <v>1.0714285714285714</v>
      </c>
      <c r="E29" s="173"/>
      <c r="F29" s="29" t="s">
        <v>64</v>
      </c>
      <c r="G29" s="11">
        <v>1</v>
      </c>
      <c r="H29" s="91">
        <f t="shared" si="8"/>
        <v>0.03</v>
      </c>
      <c r="I29" s="173"/>
      <c r="J29" s="21"/>
      <c r="K29" s="21"/>
      <c r="L29" s="94"/>
      <c r="M29" s="173"/>
      <c r="N29" s="11" t="s">
        <v>105</v>
      </c>
      <c r="O29" s="28">
        <v>2</v>
      </c>
      <c r="P29" s="91">
        <f t="shared" ref="P29:P34" si="9">($P$4*O29)/1000</f>
        <v>0.06</v>
      </c>
      <c r="Q29" s="173"/>
      <c r="R29" s="11" t="s">
        <v>106</v>
      </c>
      <c r="S29" s="11">
        <v>0.2</v>
      </c>
      <c r="T29" s="91">
        <f>(S29*$T$4)/1000</f>
        <v>6.0000000000000001E-3</v>
      </c>
    </row>
    <row r="30" spans="1:20" ht="16.5" customHeight="1">
      <c r="A30" s="172" t="s">
        <v>256</v>
      </c>
      <c r="B30" s="10" t="s">
        <v>67</v>
      </c>
      <c r="C30" s="10">
        <v>30</v>
      </c>
      <c r="D30" s="90">
        <f t="shared" ref="D30:D36" si="10">($D$4*C30)/1000</f>
        <v>0.9</v>
      </c>
      <c r="E30" s="174"/>
      <c r="F30" s="29" t="s">
        <v>65</v>
      </c>
      <c r="G30" s="11">
        <v>0.02</v>
      </c>
      <c r="H30" s="91">
        <f t="shared" si="8"/>
        <v>5.9999999999999995E-4</v>
      </c>
      <c r="I30" s="173"/>
      <c r="J30" s="22"/>
      <c r="K30" s="22"/>
      <c r="L30" s="92"/>
      <c r="M30" s="173"/>
      <c r="N30" s="11" t="s">
        <v>106</v>
      </c>
      <c r="O30" s="28">
        <v>2</v>
      </c>
      <c r="P30" s="91">
        <f t="shared" si="9"/>
        <v>0.06</v>
      </c>
      <c r="Q30" s="173"/>
      <c r="R30" s="11" t="s">
        <v>57</v>
      </c>
      <c r="S30" s="11">
        <v>0.1</v>
      </c>
      <c r="T30" s="91">
        <f>(S30*$T$4)/1000</f>
        <v>3.0000000000000001E-3</v>
      </c>
    </row>
    <row r="31" spans="1:20" s="16" customFormat="1" ht="16.5" customHeight="1">
      <c r="A31" s="173"/>
      <c r="B31" s="11" t="s">
        <v>52</v>
      </c>
      <c r="C31" s="11">
        <v>5</v>
      </c>
      <c r="D31" s="91">
        <f t="shared" si="10"/>
        <v>0.15</v>
      </c>
      <c r="E31" s="172" t="s">
        <v>345</v>
      </c>
      <c r="F31" s="10" t="s">
        <v>137</v>
      </c>
      <c r="G31" s="10">
        <v>30</v>
      </c>
      <c r="H31" s="90">
        <f t="shared" si="8"/>
        <v>0.9</v>
      </c>
      <c r="I31" s="173"/>
      <c r="J31" s="11"/>
      <c r="K31" s="11"/>
      <c r="L31" s="91"/>
      <c r="M31" s="173"/>
      <c r="N31" s="11" t="s">
        <v>69</v>
      </c>
      <c r="O31" s="28">
        <v>0.5</v>
      </c>
      <c r="P31" s="91">
        <f t="shared" si="9"/>
        <v>1.4999999999999999E-2</v>
      </c>
      <c r="Q31" s="174"/>
      <c r="R31" s="12" t="s">
        <v>64</v>
      </c>
      <c r="S31" s="12">
        <v>0.5</v>
      </c>
      <c r="T31" s="93">
        <f>(S31*$T$4)/1000</f>
        <v>1.4999999999999999E-2</v>
      </c>
    </row>
    <row r="32" spans="1:20" s="16" customFormat="1" ht="16.5" customHeight="1">
      <c r="A32" s="173"/>
      <c r="B32" s="11" t="s">
        <v>68</v>
      </c>
      <c r="C32" s="11">
        <v>5</v>
      </c>
      <c r="D32" s="91">
        <f t="shared" si="10"/>
        <v>0.15</v>
      </c>
      <c r="E32" s="173"/>
      <c r="F32" s="11" t="s">
        <v>83</v>
      </c>
      <c r="G32" s="11">
        <v>25</v>
      </c>
      <c r="H32" s="91">
        <f>(G32*$H$4)/600</f>
        <v>1.25</v>
      </c>
      <c r="I32" s="173"/>
      <c r="J32" s="11"/>
      <c r="K32" s="11"/>
      <c r="L32" s="91"/>
      <c r="M32" s="173"/>
      <c r="N32" s="11" t="s">
        <v>57</v>
      </c>
      <c r="O32" s="28">
        <v>0.5</v>
      </c>
      <c r="P32" s="91">
        <f t="shared" si="9"/>
        <v>1.4999999999999999E-2</v>
      </c>
      <c r="Q32" s="172" t="s">
        <v>114</v>
      </c>
      <c r="R32" s="10" t="s">
        <v>115</v>
      </c>
      <c r="S32" s="10">
        <v>25</v>
      </c>
      <c r="T32" s="90">
        <f>(S32*$T$4)/300</f>
        <v>2.5</v>
      </c>
    </row>
    <row r="33" spans="1:20" s="16" customFormat="1" ht="16.5" customHeight="1">
      <c r="A33" s="173"/>
      <c r="B33" s="11" t="s">
        <v>69</v>
      </c>
      <c r="C33" s="11">
        <v>1</v>
      </c>
      <c r="D33" s="91">
        <f t="shared" si="10"/>
        <v>0.03</v>
      </c>
      <c r="E33" s="173"/>
      <c r="F33" s="11" t="s">
        <v>84</v>
      </c>
      <c r="G33" s="11">
        <v>25</v>
      </c>
      <c r="H33" s="91">
        <f>(G33*$H$4)/250</f>
        <v>3</v>
      </c>
      <c r="I33" s="173"/>
      <c r="J33" s="11"/>
      <c r="K33" s="11"/>
      <c r="L33" s="91"/>
      <c r="M33" s="174"/>
      <c r="N33" s="12" t="s">
        <v>71</v>
      </c>
      <c r="O33" s="23">
        <v>0.5</v>
      </c>
      <c r="P33" s="93">
        <f t="shared" si="9"/>
        <v>1.4999999999999999E-2</v>
      </c>
      <c r="Q33" s="173"/>
      <c r="R33" s="11" t="s">
        <v>68</v>
      </c>
      <c r="S33" s="11">
        <v>5</v>
      </c>
      <c r="T33" s="91">
        <f>(S33*$T$4)/1000</f>
        <v>0.15</v>
      </c>
    </row>
    <row r="34" spans="1:20" s="16" customFormat="1" ht="16.5" customHeight="1">
      <c r="A34" s="173"/>
      <c r="B34" s="11" t="s">
        <v>15</v>
      </c>
      <c r="C34" s="11">
        <v>0.2</v>
      </c>
      <c r="D34" s="91">
        <f t="shared" si="10"/>
        <v>6.0000000000000001E-3</v>
      </c>
      <c r="E34" s="173"/>
      <c r="F34" s="11" t="s">
        <v>85</v>
      </c>
      <c r="G34" s="11">
        <v>20</v>
      </c>
      <c r="H34" s="91">
        <f>(G34*$H$4)/100</f>
        <v>6</v>
      </c>
      <c r="I34" s="173"/>
      <c r="J34" s="11"/>
      <c r="K34" s="11"/>
      <c r="L34" s="91"/>
      <c r="M34" s="57" t="s">
        <v>346</v>
      </c>
      <c r="N34" s="36" t="s">
        <v>110</v>
      </c>
      <c r="O34" s="37">
        <v>100</v>
      </c>
      <c r="P34" s="95">
        <f t="shared" si="9"/>
        <v>3</v>
      </c>
      <c r="Q34" s="173"/>
      <c r="R34" s="11" t="s">
        <v>116</v>
      </c>
      <c r="S34" s="11">
        <v>4</v>
      </c>
      <c r="T34" s="91">
        <f>(S34*$T$4)/1000</f>
        <v>0.12</v>
      </c>
    </row>
    <row r="35" spans="1:20" s="16" customFormat="1" ht="16.5" customHeight="1">
      <c r="A35" s="173"/>
      <c r="B35" s="11" t="s">
        <v>70</v>
      </c>
      <c r="C35" s="11">
        <v>1</v>
      </c>
      <c r="D35" s="91">
        <f t="shared" si="10"/>
        <v>0.03</v>
      </c>
      <c r="E35" s="173"/>
      <c r="F35" s="11" t="s">
        <v>69</v>
      </c>
      <c r="G35" s="11">
        <v>1</v>
      </c>
      <c r="H35" s="91">
        <f>(G35*$L$4)/1000</f>
        <v>0.03</v>
      </c>
      <c r="I35" s="173"/>
      <c r="J35" s="11"/>
      <c r="K35" s="11"/>
      <c r="L35" s="91"/>
      <c r="M35" s="173"/>
      <c r="N35" s="21"/>
      <c r="O35" s="21"/>
      <c r="P35" s="107"/>
      <c r="Q35" s="173"/>
      <c r="R35" s="11" t="s">
        <v>15</v>
      </c>
      <c r="S35" s="11">
        <v>0.5</v>
      </c>
      <c r="T35" s="91">
        <f>(S35*$T$4)/1000</f>
        <v>1.4999999999999999E-2</v>
      </c>
    </row>
    <row r="36" spans="1:20" ht="16.5" customHeight="1">
      <c r="A36" s="174"/>
      <c r="B36" s="12" t="s">
        <v>71</v>
      </c>
      <c r="C36" s="12">
        <v>0.3</v>
      </c>
      <c r="D36" s="93">
        <f t="shared" si="10"/>
        <v>8.9999999999999993E-3</v>
      </c>
      <c r="E36" s="172" t="s">
        <v>75</v>
      </c>
      <c r="F36" s="10" t="s">
        <v>20</v>
      </c>
      <c r="G36" s="10">
        <v>30</v>
      </c>
      <c r="H36" s="90">
        <f>(G36*$H$4)/150</f>
        <v>6</v>
      </c>
      <c r="I36" s="173"/>
      <c r="J36" s="54"/>
      <c r="K36" s="54"/>
      <c r="L36" s="104"/>
      <c r="M36" s="173"/>
      <c r="N36" s="22"/>
      <c r="O36" s="22"/>
      <c r="P36" s="108"/>
      <c r="Q36" s="173"/>
      <c r="R36" s="11" t="s">
        <v>57</v>
      </c>
      <c r="S36" s="11">
        <v>0.5</v>
      </c>
      <c r="T36" s="91">
        <f>(S36*$T$4)/1000</f>
        <v>1.4999999999999999E-2</v>
      </c>
    </row>
    <row r="37" spans="1:20" ht="16.5" customHeight="1">
      <c r="A37" s="172"/>
      <c r="B37" s="10"/>
      <c r="C37" s="10"/>
      <c r="D37" s="90"/>
      <c r="E37" s="173"/>
      <c r="F37" s="11" t="s">
        <v>86</v>
      </c>
      <c r="G37" s="11">
        <v>2</v>
      </c>
      <c r="H37" s="91">
        <f>(G37*$H$4)/1000</f>
        <v>0.06</v>
      </c>
      <c r="I37" s="173"/>
      <c r="J37" s="11"/>
      <c r="K37" s="11"/>
      <c r="L37" s="91"/>
      <c r="M37" s="173"/>
      <c r="N37" s="11"/>
      <c r="O37" s="11"/>
      <c r="P37" s="109"/>
      <c r="Q37" s="174"/>
      <c r="R37" s="12" t="s">
        <v>71</v>
      </c>
      <c r="S37" s="12">
        <v>0.2</v>
      </c>
      <c r="T37" s="93">
        <f>(S37*$T$4)/1000</f>
        <v>6.0000000000000001E-3</v>
      </c>
    </row>
    <row r="38" spans="1:20" ht="16.5" customHeight="1">
      <c r="A38" s="173"/>
      <c r="B38" s="11"/>
      <c r="C38" s="11"/>
      <c r="D38" s="91"/>
      <c r="E38" s="173"/>
      <c r="F38" s="11" t="s">
        <v>15</v>
      </c>
      <c r="G38" s="11">
        <v>0.1</v>
      </c>
      <c r="H38" s="91">
        <f>(G38*$H$4)/1000</f>
        <v>3.0000000000000001E-3</v>
      </c>
      <c r="I38" s="173"/>
      <c r="J38" s="11"/>
      <c r="K38" s="11"/>
      <c r="L38" s="91"/>
      <c r="M38" s="173"/>
      <c r="N38" s="11"/>
      <c r="O38" s="11"/>
      <c r="P38" s="109"/>
      <c r="Q38" s="173"/>
      <c r="R38" s="21"/>
      <c r="S38" s="21"/>
      <c r="T38" s="94"/>
    </row>
    <row r="39" spans="1:20" ht="16.5" customHeight="1">
      <c r="A39" s="173"/>
      <c r="B39" s="11"/>
      <c r="C39" s="11"/>
      <c r="D39" s="91"/>
      <c r="E39" s="173"/>
      <c r="F39" s="11" t="s">
        <v>57</v>
      </c>
      <c r="G39" s="11">
        <v>0.1</v>
      </c>
      <c r="H39" s="91">
        <f>(G39*$H$4)/1000</f>
        <v>3.0000000000000001E-3</v>
      </c>
      <c r="I39" s="173"/>
      <c r="J39" s="26"/>
      <c r="K39" s="26"/>
      <c r="L39" s="105"/>
      <c r="M39" s="173"/>
      <c r="N39" s="11"/>
      <c r="O39" s="11"/>
      <c r="P39" s="109"/>
      <c r="Q39" s="173"/>
      <c r="R39" s="11"/>
      <c r="S39" s="11"/>
      <c r="T39" s="91"/>
    </row>
    <row r="40" spans="1:20" ht="16.5" customHeight="1">
      <c r="A40" s="173"/>
      <c r="B40" s="11"/>
      <c r="C40" s="11"/>
      <c r="D40" s="91"/>
      <c r="E40" s="173"/>
      <c r="F40" s="11" t="s">
        <v>71</v>
      </c>
      <c r="G40" s="11">
        <v>0.3</v>
      </c>
      <c r="H40" s="91">
        <f>(G40*$L$4)/1000</f>
        <v>8.9999999999999993E-3</v>
      </c>
      <c r="I40" s="173"/>
      <c r="J40" s="26"/>
      <c r="K40" s="26"/>
      <c r="L40" s="105"/>
      <c r="M40" s="173"/>
      <c r="N40" s="11"/>
      <c r="O40" s="11"/>
      <c r="P40" s="109"/>
      <c r="Q40" s="173"/>
      <c r="R40" s="11"/>
      <c r="S40" s="11"/>
      <c r="T40" s="91"/>
    </row>
    <row r="41" spans="1:20" s="16" customFormat="1" ht="16.5" customHeight="1">
      <c r="A41" s="173"/>
      <c r="B41" s="11"/>
      <c r="C41" s="11"/>
      <c r="D41" s="91"/>
      <c r="E41" s="173"/>
      <c r="F41" s="11" t="s">
        <v>64</v>
      </c>
      <c r="G41" s="11">
        <v>0.2</v>
      </c>
      <c r="H41" s="91">
        <f>(G41*$H$4)/1000</f>
        <v>6.0000000000000001E-3</v>
      </c>
      <c r="I41" s="173"/>
      <c r="J41" s="26"/>
      <c r="K41" s="26"/>
      <c r="L41" s="105"/>
      <c r="M41" s="173"/>
      <c r="N41" s="11"/>
      <c r="O41" s="11"/>
      <c r="P41" s="109"/>
      <c r="Q41" s="173"/>
      <c r="R41" s="11"/>
      <c r="S41" s="11"/>
      <c r="T41" s="91"/>
    </row>
    <row r="42" spans="1:20" s="16" customFormat="1" ht="16.5" customHeight="1">
      <c r="A42" s="174"/>
      <c r="B42" s="11"/>
      <c r="C42" s="11"/>
      <c r="D42" s="91"/>
      <c r="E42" s="173"/>
      <c r="F42" s="22" t="s">
        <v>65</v>
      </c>
      <c r="G42" s="22">
        <v>0.02</v>
      </c>
      <c r="H42" s="92">
        <f>(G42*$L$4)/1000</f>
        <v>5.9999999999999995E-4</v>
      </c>
      <c r="I42" s="174"/>
      <c r="J42" s="26"/>
      <c r="K42" s="26"/>
      <c r="L42" s="105"/>
      <c r="M42" s="174"/>
      <c r="N42" s="11"/>
      <c r="O42" s="11"/>
      <c r="P42" s="109"/>
      <c r="Q42" s="174"/>
      <c r="R42" s="11"/>
      <c r="S42" s="11"/>
      <c r="T42" s="91"/>
    </row>
    <row r="43" spans="1:20" ht="16.5" customHeight="1">
      <c r="A43" s="30" t="s">
        <v>152</v>
      </c>
      <c r="B43" s="10" t="s">
        <v>152</v>
      </c>
      <c r="C43" s="10">
        <v>25</v>
      </c>
      <c r="D43" s="90">
        <f>($D$4*C43)/1000</f>
        <v>0.75</v>
      </c>
      <c r="E43" s="31" t="s">
        <v>51</v>
      </c>
      <c r="F43" s="36" t="s">
        <v>50</v>
      </c>
      <c r="G43" s="36">
        <v>25</v>
      </c>
      <c r="H43" s="95">
        <f>(G43*$L$4)/1000</f>
        <v>0.75</v>
      </c>
      <c r="I43" s="32" t="s">
        <v>50</v>
      </c>
      <c r="J43" s="77" t="s">
        <v>50</v>
      </c>
      <c r="K43" s="77">
        <v>25</v>
      </c>
      <c r="L43" s="106">
        <f>(K43*$L$4)/1000</f>
        <v>0.75</v>
      </c>
      <c r="M43" s="30" t="s">
        <v>92</v>
      </c>
      <c r="N43" s="24" t="s">
        <v>50</v>
      </c>
      <c r="O43" s="24">
        <v>25</v>
      </c>
      <c r="P43" s="90">
        <f>($P$4*O43)/1000</f>
        <v>0.75</v>
      </c>
      <c r="Q43" s="30" t="s">
        <v>21</v>
      </c>
      <c r="R43" s="19" t="s">
        <v>22</v>
      </c>
      <c r="S43" s="10">
        <v>25</v>
      </c>
      <c r="T43" s="90">
        <f>(S43*$T$4)/1000</f>
        <v>0.75</v>
      </c>
    </row>
    <row r="44" spans="1:20" ht="158.25" customHeight="1">
      <c r="A44" s="206" t="s">
        <v>136</v>
      </c>
      <c r="B44" s="207"/>
      <c r="C44" s="207"/>
      <c r="D44" s="208"/>
      <c r="E44" s="206" t="s">
        <v>173</v>
      </c>
      <c r="F44" s="207"/>
      <c r="G44" s="207"/>
      <c r="H44" s="208"/>
      <c r="I44" s="222" t="s">
        <v>161</v>
      </c>
      <c r="J44" s="223"/>
      <c r="K44" s="223"/>
      <c r="L44" s="224"/>
      <c r="M44" s="206" t="s">
        <v>162</v>
      </c>
      <c r="N44" s="207"/>
      <c r="O44" s="207"/>
      <c r="P44" s="208"/>
      <c r="Q44" s="206" t="s">
        <v>175</v>
      </c>
      <c r="R44" s="219"/>
      <c r="S44" s="219"/>
      <c r="T44" s="220"/>
    </row>
    <row r="45" spans="1:20" ht="112.5" customHeight="1">
      <c r="A45" s="218" t="s">
        <v>122</v>
      </c>
      <c r="B45" s="207"/>
      <c r="C45" s="207"/>
      <c r="D45" s="208"/>
      <c r="E45" s="218" t="s">
        <v>119</v>
      </c>
      <c r="F45" s="219"/>
      <c r="G45" s="219"/>
      <c r="H45" s="220"/>
      <c r="I45" s="206" t="s">
        <v>171</v>
      </c>
      <c r="J45" s="207"/>
      <c r="K45" s="207"/>
      <c r="L45" s="208"/>
      <c r="M45" s="206" t="s">
        <v>174</v>
      </c>
      <c r="N45" s="219"/>
      <c r="O45" s="219"/>
      <c r="P45" s="220"/>
      <c r="Q45" s="221" t="s">
        <v>170</v>
      </c>
      <c r="R45" s="207"/>
      <c r="S45" s="207"/>
      <c r="T45" s="208"/>
    </row>
    <row r="46" spans="1:20" ht="115.5" customHeight="1">
      <c r="A46" s="215" t="s">
        <v>123</v>
      </c>
      <c r="B46" s="216"/>
      <c r="C46" s="216"/>
      <c r="D46" s="217"/>
      <c r="E46" s="209" t="s">
        <v>120</v>
      </c>
      <c r="F46" s="210"/>
      <c r="G46" s="210"/>
      <c r="H46" s="211"/>
      <c r="I46" s="206" t="s">
        <v>172</v>
      </c>
      <c r="J46" s="207"/>
      <c r="K46" s="207"/>
      <c r="L46" s="208"/>
      <c r="M46" s="206" t="s">
        <v>124</v>
      </c>
      <c r="N46" s="207"/>
      <c r="O46" s="207"/>
      <c r="P46" s="208"/>
      <c r="Q46" s="206" t="s">
        <v>125</v>
      </c>
      <c r="R46" s="207"/>
      <c r="S46" s="207"/>
      <c r="T46" s="208"/>
    </row>
    <row r="47" spans="1:20" ht="127.5" customHeight="1">
      <c r="A47" s="212"/>
      <c r="B47" s="212"/>
      <c r="C47" s="212"/>
      <c r="D47" s="212"/>
      <c r="E47" s="214" t="s">
        <v>121</v>
      </c>
      <c r="F47" s="213"/>
      <c r="G47" s="213"/>
      <c r="H47" s="213"/>
      <c r="I47" s="212"/>
      <c r="J47" s="212"/>
      <c r="K47" s="212"/>
      <c r="L47" s="212"/>
      <c r="M47" s="212"/>
      <c r="N47" s="212"/>
      <c r="O47" s="212"/>
      <c r="P47" s="212"/>
      <c r="Q47" s="167" t="s">
        <v>126</v>
      </c>
      <c r="R47" s="213"/>
      <c r="S47" s="213"/>
      <c r="T47" s="213"/>
    </row>
  </sheetData>
  <mergeCells count="57">
    <mergeCell ref="A4:A5"/>
    <mergeCell ref="M6:M8"/>
    <mergeCell ref="E6:E8"/>
    <mergeCell ref="A6:A8"/>
    <mergeCell ref="Q23:Q25"/>
    <mergeCell ref="Q9:Q22"/>
    <mergeCell ref="A9:A18"/>
    <mergeCell ref="A19:A29"/>
    <mergeCell ref="I6:I18"/>
    <mergeCell ref="I19:I25"/>
    <mergeCell ref="I26:I27"/>
    <mergeCell ref="E9:E16"/>
    <mergeCell ref="E17:E30"/>
    <mergeCell ref="I29:I42"/>
    <mergeCell ref="Q6:Q8"/>
    <mergeCell ref="Q26:Q31"/>
    <mergeCell ref="B1:T1"/>
    <mergeCell ref="M2:P2"/>
    <mergeCell ref="M3:P3"/>
    <mergeCell ref="Q2:T2"/>
    <mergeCell ref="Q3:T3"/>
    <mergeCell ref="A2:D2"/>
    <mergeCell ref="A3:D3"/>
    <mergeCell ref="E2:H2"/>
    <mergeCell ref="E3:H3"/>
    <mergeCell ref="I2:L2"/>
    <mergeCell ref="I3:L3"/>
    <mergeCell ref="M9:M19"/>
    <mergeCell ref="M20:M26"/>
    <mergeCell ref="M27:M33"/>
    <mergeCell ref="E44:H44"/>
    <mergeCell ref="M35:M42"/>
    <mergeCell ref="E31:E35"/>
    <mergeCell ref="E36:E42"/>
    <mergeCell ref="I44:L44"/>
    <mergeCell ref="A47:D47"/>
    <mergeCell ref="E47:H47"/>
    <mergeCell ref="A46:D46"/>
    <mergeCell ref="Q32:Q37"/>
    <mergeCell ref="Q38:Q42"/>
    <mergeCell ref="A30:A36"/>
    <mergeCell ref="A37:A42"/>
    <mergeCell ref="A44:D44"/>
    <mergeCell ref="A45:D45"/>
    <mergeCell ref="M44:P44"/>
    <mergeCell ref="Q44:T44"/>
    <mergeCell ref="M45:P45"/>
    <mergeCell ref="M46:P46"/>
    <mergeCell ref="Q46:T46"/>
    <mergeCell ref="Q45:T45"/>
    <mergeCell ref="E45:H45"/>
    <mergeCell ref="I45:L45"/>
    <mergeCell ref="E46:H46"/>
    <mergeCell ref="I47:L47"/>
    <mergeCell ref="M47:P47"/>
    <mergeCell ref="Q47:T47"/>
    <mergeCell ref="I46:L46"/>
  </mergeCells>
  <phoneticPr fontId="1" type="noConversion"/>
  <printOptions horizontalCentered="1"/>
  <pageMargins left="0.11811023622047245" right="0.11811023622047245" top="0.15748031496062992" bottom="0.15748031496062992" header="0.11811023622047245" footer="0.11811023622047245"/>
  <pageSetup paperSize="9" scale="75" fitToHeight="0" orientation="landscape" r:id="rId1"/>
  <rowBreaks count="1" manualBreakCount="1">
    <brk id="43" max="16383" man="1"/>
  </rowBreaks>
  <ignoredErrors>
    <ignoredError sqref="D42:G42 E6:G6 I6:K6 M6:O6 Q6:S6 E7:G7 I7:K7 M7:O7 Q7:S7 E8:G8 I8:K8 M8:O8 Q8:S8 E9:G9 I9:K9 M9:O9 Q9:S9 E10:G10 I10:K10 M10:O10 Q10:S10 E11:G11 I11:K11 M11:O11 Q11:S11 E12:G12 I12:K12 M12:O12 Q12:S12 E13:G13 I13:K13 M13:O13 Q13:S13 E14:G14 I14:K14 M14:O14 Q14:S14 E15:G15 I15:K15 M15:O15 Q15:S15 E16:G16 I16:K16 M16:O16 Q16:S16 E17:G17 I17:K17 M17:O17 Q17:S17 E18:G18 I18:K18 M18:O18 Q18:S18 E19:G19 I19:K19 M19:O19 Q19:S19 E20:G20 I20:K20 M20:O20 Q20:S20 E21:G21 I21:K21 M21:O21 Q21:S21 E22:G22 I22:K22 M22:O22 Q22:S22 E23:G23 I23:K23 M23:O23 Q23:S23 E24:G24 I24:K24 M24:O24 Q24:S24 E25:G25 I25:K25 M25:O25 Q25:S25 E26:G26 I26:K26 M26:O26 Q26:S26 E27:G27 I27:K27 M27:O27 Q27:S27 E28:G28 I28:K28 M28:O28 Q28:S28 E29:G29 I29:O29 Q29:S29 E30:G30 I30:O30 Q30:S30 E31:G31 I31:O31 Q31:S31 E32:G32 I32:O32 Q32:S32 E33:G33 I33:O33 Q33:S33 E34:G34 I34:O34 Q34:S34 E35:G35 I35:S35 E36:G36 I36:S36 D37:G37 I37:S37 D38:G38 I38:T38 D39:G39 I39:T39 D40:G40 I40:T40 D41:G41 I41:T41 I42:T42"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6"/>
  <sheetViews>
    <sheetView zoomScale="85" zoomScaleNormal="85" workbookViewId="0">
      <selection activeCell="R5" sqref="R5:T5"/>
    </sheetView>
  </sheetViews>
  <sheetFormatPr defaultRowHeight="14.25"/>
  <cols>
    <col min="1" max="1" width="7.625" style="16" customWidth="1"/>
    <col min="2" max="2" width="11.625" style="16" customWidth="1"/>
    <col min="3" max="3" width="6.625" style="16" customWidth="1"/>
    <col min="4" max="4" width="7" style="16" customWidth="1"/>
    <col min="5" max="5" width="7.625" style="16" customWidth="1"/>
    <col min="6" max="6" width="11.5" style="16" customWidth="1"/>
    <col min="7" max="7" width="6.625" style="16" customWidth="1"/>
    <col min="8" max="8" width="7" style="16" customWidth="1"/>
    <col min="9" max="9" width="7.625" style="16" customWidth="1"/>
    <col min="10" max="10" width="11.625" style="16" customWidth="1"/>
    <col min="11" max="11" width="6.625" style="16" customWidth="1"/>
    <col min="12" max="12" width="7" style="16" customWidth="1"/>
    <col min="13" max="13" width="7.625" style="16" customWidth="1"/>
    <col min="14" max="14" width="11.625" style="16" customWidth="1"/>
    <col min="15" max="15" width="6.625" style="16" customWidth="1"/>
    <col min="16" max="16" width="7" style="16" customWidth="1"/>
    <col min="17" max="17" width="7.625" style="16" customWidth="1"/>
    <col min="18" max="18" width="11.625" style="16" customWidth="1"/>
    <col min="19" max="19" width="6.625" style="16" customWidth="1"/>
    <col min="20" max="20" width="7" style="16" customWidth="1"/>
    <col min="21" max="16384" width="9" style="16"/>
  </cols>
  <sheetData>
    <row r="1" spans="1:20" ht="6" customHeight="1">
      <c r="B1" s="185"/>
      <c r="C1" s="185"/>
      <c r="D1" s="185"/>
      <c r="E1" s="185"/>
      <c r="F1" s="185"/>
      <c r="G1" s="185"/>
      <c r="H1" s="185"/>
      <c r="I1" s="185"/>
      <c r="J1" s="185"/>
      <c r="K1" s="185"/>
      <c r="L1" s="185"/>
      <c r="M1" s="185"/>
      <c r="N1" s="185"/>
      <c r="O1" s="185"/>
      <c r="P1" s="185"/>
      <c r="Q1" s="185"/>
      <c r="R1" s="185"/>
      <c r="S1" s="185"/>
      <c r="T1" s="185"/>
    </row>
    <row r="2" spans="1:20" ht="18.75" customHeight="1">
      <c r="A2" s="150" t="s">
        <v>258</v>
      </c>
      <c r="B2" s="150"/>
      <c r="C2" s="150"/>
      <c r="D2" s="150"/>
      <c r="E2" s="147"/>
      <c r="F2" s="147"/>
      <c r="G2" s="147"/>
      <c r="H2" s="147"/>
      <c r="I2" s="147"/>
      <c r="J2" s="147"/>
      <c r="K2" s="147"/>
      <c r="L2" s="147"/>
      <c r="M2" s="147"/>
      <c r="N2" s="147"/>
      <c r="O2" s="147"/>
      <c r="P2" s="147"/>
      <c r="Q2" s="147"/>
      <c r="R2" s="147"/>
      <c r="S2" s="147"/>
      <c r="T2" s="147"/>
    </row>
    <row r="3" spans="1:20" ht="21.75" customHeight="1">
      <c r="A3" s="148" t="s">
        <v>0</v>
      </c>
      <c r="B3" s="148"/>
      <c r="C3" s="148"/>
      <c r="D3" s="149"/>
      <c r="E3" s="148" t="s">
        <v>4</v>
      </c>
      <c r="F3" s="148"/>
      <c r="G3" s="148"/>
      <c r="H3" s="148"/>
      <c r="I3" s="151" t="s">
        <v>5</v>
      </c>
      <c r="J3" s="143"/>
      <c r="K3" s="143"/>
      <c r="L3" s="152"/>
      <c r="M3" s="142" t="s">
        <v>6</v>
      </c>
      <c r="N3" s="143"/>
      <c r="O3" s="143"/>
      <c r="P3" s="144"/>
      <c r="Q3" s="145" t="s">
        <v>7</v>
      </c>
      <c r="R3" s="145"/>
      <c r="S3" s="145"/>
      <c r="T3" s="146"/>
    </row>
    <row r="4" spans="1:20" ht="37.5" customHeight="1">
      <c r="A4" s="156" t="s">
        <v>10</v>
      </c>
      <c r="B4" s="51"/>
      <c r="C4" s="51" t="s">
        <v>2</v>
      </c>
      <c r="D4" s="48">
        <v>30</v>
      </c>
      <c r="E4" s="234" t="s">
        <v>10</v>
      </c>
      <c r="F4" s="51"/>
      <c r="G4" s="51" t="s">
        <v>2</v>
      </c>
      <c r="H4" s="48">
        <v>30</v>
      </c>
      <c r="I4" s="234" t="s">
        <v>10</v>
      </c>
      <c r="J4" s="51"/>
      <c r="K4" s="51" t="s">
        <v>2</v>
      </c>
      <c r="L4" s="48">
        <v>30</v>
      </c>
      <c r="M4" s="234" t="s">
        <v>10</v>
      </c>
      <c r="N4" s="51"/>
      <c r="O4" s="51" t="s">
        <v>2</v>
      </c>
      <c r="P4" s="48">
        <v>30</v>
      </c>
      <c r="Q4" s="234" t="s">
        <v>10</v>
      </c>
      <c r="R4" s="51"/>
      <c r="S4" s="51" t="s">
        <v>2</v>
      </c>
      <c r="T4" s="48">
        <v>30</v>
      </c>
    </row>
    <row r="5" spans="1:20" ht="33" customHeight="1">
      <c r="A5" s="157"/>
      <c r="B5" s="250" t="s">
        <v>49</v>
      </c>
      <c r="C5" s="251" t="s">
        <v>442</v>
      </c>
      <c r="D5" s="252" t="s">
        <v>443</v>
      </c>
      <c r="E5" s="235"/>
      <c r="F5" s="250" t="s">
        <v>49</v>
      </c>
      <c r="G5" s="251" t="s">
        <v>442</v>
      </c>
      <c r="H5" s="252" t="s">
        <v>443</v>
      </c>
      <c r="I5" s="235"/>
      <c r="J5" s="250" t="s">
        <v>49</v>
      </c>
      <c r="K5" s="251" t="s">
        <v>442</v>
      </c>
      <c r="L5" s="252" t="s">
        <v>443</v>
      </c>
      <c r="M5" s="235"/>
      <c r="N5" s="250" t="s">
        <v>49</v>
      </c>
      <c r="O5" s="251" t="s">
        <v>442</v>
      </c>
      <c r="P5" s="252" t="s">
        <v>443</v>
      </c>
      <c r="Q5" s="235"/>
      <c r="R5" s="250" t="s">
        <v>49</v>
      </c>
      <c r="S5" s="251" t="s">
        <v>442</v>
      </c>
      <c r="T5" s="252" t="s">
        <v>443</v>
      </c>
    </row>
    <row r="6" spans="1:20" ht="15.75" customHeight="1">
      <c r="A6" s="156" t="s">
        <v>43</v>
      </c>
      <c r="B6" s="10" t="s">
        <v>44</v>
      </c>
      <c r="C6" s="10">
        <v>40</v>
      </c>
      <c r="D6" s="90">
        <f>(C6*$D$4)/1000</f>
        <v>1.2</v>
      </c>
      <c r="E6" s="243" t="s">
        <v>47</v>
      </c>
      <c r="F6" s="10" t="s">
        <v>44</v>
      </c>
      <c r="G6" s="21">
        <v>40</v>
      </c>
      <c r="H6" s="94">
        <f>(G6*$H$4)/1000</f>
        <v>1.2</v>
      </c>
      <c r="I6" s="225" t="s">
        <v>176</v>
      </c>
      <c r="J6" s="10" t="s">
        <v>177</v>
      </c>
      <c r="K6" s="10">
        <v>150</v>
      </c>
      <c r="L6" s="90">
        <f>(K6*$L$4)/1000</f>
        <v>4.5</v>
      </c>
      <c r="M6" s="243" t="s">
        <v>178</v>
      </c>
      <c r="N6" s="10" t="s">
        <v>44</v>
      </c>
      <c r="O6" s="21">
        <v>40</v>
      </c>
      <c r="P6" s="94">
        <f>(O6*$P$4)/1000</f>
        <v>1.2</v>
      </c>
      <c r="Q6" s="249" t="s">
        <v>47</v>
      </c>
      <c r="R6" s="10" t="s">
        <v>44</v>
      </c>
      <c r="S6" s="21">
        <v>40</v>
      </c>
      <c r="T6" s="94">
        <f>(S6*$T$4)/1000</f>
        <v>1.2</v>
      </c>
    </row>
    <row r="7" spans="1:20" ht="15.75" customHeight="1">
      <c r="A7" s="165"/>
      <c r="B7" s="11" t="s">
        <v>179</v>
      </c>
      <c r="C7" s="11">
        <v>10</v>
      </c>
      <c r="D7" s="91">
        <f>(C7*$D$4)/1000</f>
        <v>0.3</v>
      </c>
      <c r="E7" s="165"/>
      <c r="F7" s="11" t="s">
        <v>18</v>
      </c>
      <c r="G7" s="11">
        <v>10</v>
      </c>
      <c r="H7" s="91">
        <f>(G7*$H$4)/1000</f>
        <v>0.3</v>
      </c>
      <c r="I7" s="226"/>
      <c r="J7" s="11" t="s">
        <v>79</v>
      </c>
      <c r="K7" s="11">
        <v>15</v>
      </c>
      <c r="L7" s="91">
        <f>(K7*$L$4)/1000</f>
        <v>0.45</v>
      </c>
      <c r="M7" s="165"/>
      <c r="N7" s="11" t="s">
        <v>18</v>
      </c>
      <c r="O7" s="11">
        <v>10</v>
      </c>
      <c r="P7" s="91">
        <f>(O7*$P$4)/1000</f>
        <v>0.3</v>
      </c>
      <c r="Q7" s="154"/>
      <c r="R7" s="11" t="s">
        <v>18</v>
      </c>
      <c r="S7" s="11">
        <v>10</v>
      </c>
      <c r="T7" s="91">
        <f>(S7*$T$4)/1000</f>
        <v>0.3</v>
      </c>
    </row>
    <row r="8" spans="1:20" ht="15.75" customHeight="1">
      <c r="A8" s="166"/>
      <c r="B8" s="12" t="s">
        <v>46</v>
      </c>
      <c r="C8" s="12">
        <v>5</v>
      </c>
      <c r="D8" s="93">
        <f>(C8*$D$4)/1000</f>
        <v>0.15</v>
      </c>
      <c r="E8" s="157"/>
      <c r="F8" s="22" t="s">
        <v>48</v>
      </c>
      <c r="G8" s="22">
        <v>5</v>
      </c>
      <c r="H8" s="92">
        <f>(G8*$H$4)/1000</f>
        <v>0.15</v>
      </c>
      <c r="I8" s="226"/>
      <c r="J8" s="11" t="s">
        <v>180</v>
      </c>
      <c r="K8" s="11">
        <v>20</v>
      </c>
      <c r="L8" s="91">
        <f>(K8*$L$4)/1000</f>
        <v>0.6</v>
      </c>
      <c r="M8" s="157"/>
      <c r="N8" s="22" t="s">
        <v>181</v>
      </c>
      <c r="O8" s="22">
        <v>5</v>
      </c>
      <c r="P8" s="92">
        <f>(O8*$P$4)/1000</f>
        <v>0.15</v>
      </c>
      <c r="Q8" s="248"/>
      <c r="R8" s="22" t="s">
        <v>182</v>
      </c>
      <c r="S8" s="22">
        <v>5</v>
      </c>
      <c r="T8" s="92">
        <f>(S8*$T$4)/1000</f>
        <v>0.15</v>
      </c>
    </row>
    <row r="9" spans="1:20" ht="15.75" customHeight="1">
      <c r="A9" s="244" t="s">
        <v>183</v>
      </c>
      <c r="B9" s="21" t="s">
        <v>184</v>
      </c>
      <c r="C9" s="21">
        <v>0.3</v>
      </c>
      <c r="D9" s="96">
        <f>(C9*$D$4)/150</f>
        <v>0.06</v>
      </c>
      <c r="E9" s="225" t="s">
        <v>261</v>
      </c>
      <c r="F9" s="10" t="s">
        <v>185</v>
      </c>
      <c r="G9" s="10">
        <v>25</v>
      </c>
      <c r="H9" s="90">
        <f>(G9*$H$4)/1000</f>
        <v>0.75</v>
      </c>
      <c r="I9" s="226"/>
      <c r="J9" s="11" t="s">
        <v>52</v>
      </c>
      <c r="K9" s="11">
        <v>10</v>
      </c>
      <c r="L9" s="91">
        <f>(K9*$L$4)/1000</f>
        <v>0.3</v>
      </c>
      <c r="M9" s="225" t="s">
        <v>260</v>
      </c>
      <c r="N9" s="10" t="s">
        <v>186</v>
      </c>
      <c r="O9" s="10">
        <v>20</v>
      </c>
      <c r="P9" s="90">
        <f>(O9*$P$4)/1000</f>
        <v>0.6</v>
      </c>
      <c r="Q9" s="225" t="s">
        <v>187</v>
      </c>
      <c r="R9" s="10" t="s">
        <v>188</v>
      </c>
      <c r="S9" s="10">
        <v>30</v>
      </c>
      <c r="T9" s="90">
        <f>(S9*$T$4)/400</f>
        <v>2.25</v>
      </c>
    </row>
    <row r="10" spans="1:20" ht="15.75" customHeight="1">
      <c r="A10" s="245"/>
      <c r="B10" s="11" t="s">
        <v>55</v>
      </c>
      <c r="C10" s="11">
        <v>0.5</v>
      </c>
      <c r="D10" s="86">
        <f t="shared" ref="D10:D15" si="0">(C10*$D$4)/1000</f>
        <v>1.4999999999999999E-2</v>
      </c>
      <c r="E10" s="226"/>
      <c r="F10" s="11" t="s">
        <v>189</v>
      </c>
      <c r="G10" s="11">
        <v>2</v>
      </c>
      <c r="H10" s="91">
        <f>(G10*$H$4)/50</f>
        <v>1.2</v>
      </c>
      <c r="I10" s="226"/>
      <c r="J10" s="11" t="s">
        <v>68</v>
      </c>
      <c r="K10" s="11">
        <v>10</v>
      </c>
      <c r="L10" s="91">
        <f>(K10*$L$4)/1000</f>
        <v>0.3</v>
      </c>
      <c r="M10" s="226"/>
      <c r="N10" s="11" t="s">
        <v>79</v>
      </c>
      <c r="O10" s="11">
        <v>15</v>
      </c>
      <c r="P10" s="91">
        <f>(O10*$P$4)/1000</f>
        <v>0.45</v>
      </c>
      <c r="Q10" s="226"/>
      <c r="R10" s="11" t="s">
        <v>190</v>
      </c>
      <c r="S10" s="11">
        <v>12</v>
      </c>
      <c r="T10" s="91">
        <f>(S10*$T$4)/1000</f>
        <v>0.36</v>
      </c>
    </row>
    <row r="11" spans="1:20" ht="15.75" customHeight="1">
      <c r="A11" s="245"/>
      <c r="B11" s="11" t="s">
        <v>108</v>
      </c>
      <c r="C11" s="11">
        <v>0.5</v>
      </c>
      <c r="D11" s="86">
        <f t="shared" si="0"/>
        <v>1.4999999999999999E-2</v>
      </c>
      <c r="E11" s="226"/>
      <c r="F11" s="11" t="s">
        <v>191</v>
      </c>
      <c r="G11" s="11">
        <v>3</v>
      </c>
      <c r="H11" s="91">
        <f>(G11*$H$4)/300</f>
        <v>0.3</v>
      </c>
      <c r="I11" s="226"/>
      <c r="J11" s="11" t="s">
        <v>192</v>
      </c>
      <c r="K11" s="11">
        <v>10</v>
      </c>
      <c r="L11" s="91">
        <f>(K11*$L$4)/300</f>
        <v>1</v>
      </c>
      <c r="M11" s="226"/>
      <c r="N11" s="11" t="s">
        <v>59</v>
      </c>
      <c r="O11" s="11">
        <v>7</v>
      </c>
      <c r="P11" s="91">
        <f>(O11*$P$4)/500</f>
        <v>0.42</v>
      </c>
      <c r="Q11" s="226"/>
      <c r="R11" s="11" t="s">
        <v>193</v>
      </c>
      <c r="S11" s="11">
        <v>3</v>
      </c>
      <c r="T11" s="91">
        <f>(S11*$T$4)/1000</f>
        <v>0.09</v>
      </c>
    </row>
    <row r="12" spans="1:20" ht="15.75" customHeight="1">
      <c r="A12" s="245"/>
      <c r="B12" s="11" t="s">
        <v>52</v>
      </c>
      <c r="C12" s="11">
        <v>3</v>
      </c>
      <c r="D12" s="86">
        <f t="shared" si="0"/>
        <v>0.09</v>
      </c>
      <c r="E12" s="226"/>
      <c r="F12" s="11" t="s">
        <v>184</v>
      </c>
      <c r="G12" s="11">
        <v>0.2</v>
      </c>
      <c r="H12" s="91">
        <f>(G12*$H$4)/150</f>
        <v>0.04</v>
      </c>
      <c r="I12" s="226"/>
      <c r="J12" s="11" t="s">
        <v>194</v>
      </c>
      <c r="K12" s="11">
        <v>10</v>
      </c>
      <c r="L12" s="91">
        <f>(K12*$L$4)/1000</f>
        <v>0.3</v>
      </c>
      <c r="M12" s="226"/>
      <c r="N12" s="11" t="s">
        <v>165</v>
      </c>
      <c r="O12" s="11">
        <v>5</v>
      </c>
      <c r="P12" s="91">
        <f>(O12*$P$4)/300</f>
        <v>0.5</v>
      </c>
      <c r="Q12" s="226"/>
      <c r="R12" s="11" t="s">
        <v>53</v>
      </c>
      <c r="S12" s="11">
        <v>3</v>
      </c>
      <c r="T12" s="91">
        <f>(S12*$T$4)/1000</f>
        <v>0.09</v>
      </c>
    </row>
    <row r="13" spans="1:20" ht="15.75" customHeight="1">
      <c r="A13" s="245"/>
      <c r="B13" s="11" t="s">
        <v>94</v>
      </c>
      <c r="C13" s="11">
        <v>3</v>
      </c>
      <c r="D13" s="86">
        <f t="shared" si="0"/>
        <v>0.09</v>
      </c>
      <c r="E13" s="226"/>
      <c r="F13" s="11" t="s">
        <v>195</v>
      </c>
      <c r="G13" s="11">
        <v>2</v>
      </c>
      <c r="H13" s="91">
        <f>(G13*$H$4)/1000</f>
        <v>0.06</v>
      </c>
      <c r="I13" s="226"/>
      <c r="J13" s="11" t="s">
        <v>196</v>
      </c>
      <c r="K13" s="11">
        <v>18</v>
      </c>
      <c r="L13" s="91">
        <f>(K13*$L$4)/1000</f>
        <v>0.54</v>
      </c>
      <c r="M13" s="226"/>
      <c r="N13" s="11" t="s">
        <v>193</v>
      </c>
      <c r="O13" s="11">
        <v>3</v>
      </c>
      <c r="P13" s="91">
        <f>(O13*$P$4)/1000</f>
        <v>0.09</v>
      </c>
      <c r="Q13" s="226"/>
      <c r="R13" s="11" t="s">
        <v>197</v>
      </c>
      <c r="S13" s="11">
        <v>2</v>
      </c>
      <c r="T13" s="91">
        <f>(S13*$T$4)/280</f>
        <v>0.21428571428571427</v>
      </c>
    </row>
    <row r="14" spans="1:20" ht="15.75" customHeight="1">
      <c r="A14" s="245"/>
      <c r="B14" s="11" t="s">
        <v>80</v>
      </c>
      <c r="C14" s="11">
        <v>3</v>
      </c>
      <c r="D14" s="86">
        <f t="shared" si="0"/>
        <v>0.09</v>
      </c>
      <c r="E14" s="226"/>
      <c r="F14" s="11" t="s">
        <v>105</v>
      </c>
      <c r="G14" s="11">
        <v>0.5</v>
      </c>
      <c r="H14" s="91">
        <f>(G14*$H$4)/1000</f>
        <v>1.4999999999999999E-2</v>
      </c>
      <c r="I14" s="226"/>
      <c r="J14" s="11" t="s">
        <v>198</v>
      </c>
      <c r="K14" s="11">
        <v>8</v>
      </c>
      <c r="L14" s="91">
        <f>(K14*$L$4)/400</f>
        <v>0.6</v>
      </c>
      <c r="M14" s="226"/>
      <c r="N14" s="11" t="s">
        <v>68</v>
      </c>
      <c r="O14" s="11">
        <v>3</v>
      </c>
      <c r="P14" s="91">
        <f>(O14*$P$4)/280</f>
        <v>0.32142857142857145</v>
      </c>
      <c r="Q14" s="226"/>
      <c r="R14" s="11" t="s">
        <v>157</v>
      </c>
      <c r="S14" s="11">
        <v>1</v>
      </c>
      <c r="T14" s="91">
        <f>(S14*$T$4)/150</f>
        <v>0.2</v>
      </c>
    </row>
    <row r="15" spans="1:20" ht="15.75" customHeight="1">
      <c r="A15" s="245"/>
      <c r="B15" s="11" t="s">
        <v>158</v>
      </c>
      <c r="C15" s="11">
        <v>4</v>
      </c>
      <c r="D15" s="86">
        <f t="shared" si="0"/>
        <v>0.12</v>
      </c>
      <c r="E15" s="226"/>
      <c r="F15" s="11" t="s">
        <v>55</v>
      </c>
      <c r="G15" s="11">
        <v>0.5</v>
      </c>
      <c r="H15" s="91">
        <f>(G15*$H$4)/1000</f>
        <v>1.4999999999999999E-2</v>
      </c>
      <c r="I15" s="226"/>
      <c r="J15" s="11" t="s">
        <v>64</v>
      </c>
      <c r="K15" s="11">
        <v>1</v>
      </c>
      <c r="L15" s="91">
        <f>(K15*$L$4)/1000</f>
        <v>0.03</v>
      </c>
      <c r="M15" s="226"/>
      <c r="N15" s="11" t="s">
        <v>53</v>
      </c>
      <c r="O15" s="11">
        <v>3</v>
      </c>
      <c r="P15" s="91">
        <f>(O15*$P$4)/1000</f>
        <v>0.09</v>
      </c>
      <c r="Q15" s="226"/>
      <c r="R15" s="11" t="s">
        <v>199</v>
      </c>
      <c r="S15" s="11">
        <v>0.5</v>
      </c>
      <c r="T15" s="91">
        <f>(S15*$T$4)/1000</f>
        <v>1.4999999999999999E-2</v>
      </c>
    </row>
    <row r="16" spans="1:20" ht="15.75" customHeight="1">
      <c r="A16" s="245"/>
      <c r="B16" s="11" t="s">
        <v>200</v>
      </c>
      <c r="C16" s="11">
        <v>15</v>
      </c>
      <c r="D16" s="86">
        <f>(C16*$D$4)/100</f>
        <v>4.5</v>
      </c>
      <c r="E16" s="228"/>
      <c r="F16" s="12" t="s">
        <v>57</v>
      </c>
      <c r="G16" s="12">
        <v>0.3</v>
      </c>
      <c r="H16" s="93">
        <f>(G16*$H$4)/1000</f>
        <v>8.9999999999999993E-3</v>
      </c>
      <c r="I16" s="226"/>
      <c r="J16" s="11" t="s">
        <v>55</v>
      </c>
      <c r="K16" s="11">
        <v>1</v>
      </c>
      <c r="L16" s="91">
        <f>(K16*$L$4)/1000</f>
        <v>0.03</v>
      </c>
      <c r="M16" s="226"/>
      <c r="N16" s="11" t="s">
        <v>80</v>
      </c>
      <c r="O16" s="11">
        <v>3</v>
      </c>
      <c r="P16" s="91">
        <f>(O16*$P$4)/1000</f>
        <v>0.09</v>
      </c>
      <c r="Q16" s="226"/>
      <c r="R16" s="11" t="s">
        <v>15</v>
      </c>
      <c r="S16" s="11">
        <v>0.5</v>
      </c>
      <c r="T16" s="91">
        <f>(S16*$T$4)/1000</f>
        <v>1.4999999999999999E-2</v>
      </c>
    </row>
    <row r="17" spans="1:20" ht="15.75" customHeight="1">
      <c r="A17" s="159"/>
      <c r="B17" s="22" t="s">
        <v>201</v>
      </c>
      <c r="C17" s="22">
        <v>20</v>
      </c>
      <c r="D17" s="88">
        <f>(C17*$D$4)/300</f>
        <v>2</v>
      </c>
      <c r="E17" s="193" t="s">
        <v>202</v>
      </c>
      <c r="F17" s="21" t="s">
        <v>203</v>
      </c>
      <c r="G17" s="21">
        <v>30</v>
      </c>
      <c r="H17" s="94">
        <f>(G17*$H$4)/1000</f>
        <v>0.9</v>
      </c>
      <c r="I17" s="228"/>
      <c r="J17" s="12" t="s">
        <v>204</v>
      </c>
      <c r="K17" s="12">
        <v>0.3</v>
      </c>
      <c r="L17" s="93">
        <f>(K17*$L$4)/1000</f>
        <v>8.9999999999999993E-3</v>
      </c>
      <c r="M17" s="226"/>
      <c r="N17" s="11" t="s">
        <v>157</v>
      </c>
      <c r="O17" s="11">
        <v>5</v>
      </c>
      <c r="P17" s="91">
        <f>(O17*$P$4)/150</f>
        <v>1</v>
      </c>
      <c r="Q17" s="228"/>
      <c r="R17" s="12"/>
      <c r="S17" s="12"/>
      <c r="T17" s="93"/>
    </row>
    <row r="18" spans="1:20" ht="15.75" customHeight="1">
      <c r="A18" s="225" t="s">
        <v>205</v>
      </c>
      <c r="B18" s="10" t="s">
        <v>206</v>
      </c>
      <c r="C18" s="10">
        <v>65</v>
      </c>
      <c r="D18" s="90">
        <f t="shared" ref="D18:D28" si="1">(C18*$D$4)/1000</f>
        <v>1.95</v>
      </c>
      <c r="E18" s="226"/>
      <c r="F18" s="11" t="s">
        <v>208</v>
      </c>
      <c r="G18" s="11">
        <v>30</v>
      </c>
      <c r="H18" s="91">
        <f>(G18*$H$4)/600</f>
        <v>1.5</v>
      </c>
      <c r="I18" s="56" t="s">
        <v>209</v>
      </c>
      <c r="J18" s="54" t="s">
        <v>209</v>
      </c>
      <c r="K18" s="54">
        <v>45</v>
      </c>
      <c r="L18" s="118">
        <f>(K18*$L$4)/1000</f>
        <v>1.35</v>
      </c>
      <c r="M18" s="226"/>
      <c r="N18" s="11" t="s">
        <v>15</v>
      </c>
      <c r="O18" s="11">
        <v>0.5</v>
      </c>
      <c r="P18" s="91">
        <f>(O18*$P$4)/1000</f>
        <v>1.4999999999999999E-2</v>
      </c>
      <c r="Q18" s="225" t="s">
        <v>439</v>
      </c>
      <c r="R18" s="10" t="s">
        <v>210</v>
      </c>
      <c r="S18" s="10">
        <v>65</v>
      </c>
      <c r="T18" s="90">
        <f>(S18*$T$4)/1000</f>
        <v>1.95</v>
      </c>
    </row>
    <row r="19" spans="1:20" ht="15.75" customHeight="1">
      <c r="A19" s="226"/>
      <c r="B19" s="11" t="s">
        <v>52</v>
      </c>
      <c r="C19" s="11">
        <v>5</v>
      </c>
      <c r="D19" s="91">
        <f t="shared" si="1"/>
        <v>0.15</v>
      </c>
      <c r="E19" s="226"/>
      <c r="F19" s="11" t="s">
        <v>211</v>
      </c>
      <c r="G19" s="11">
        <v>10</v>
      </c>
      <c r="H19" s="91">
        <f>(G19*$H$4)/1000</f>
        <v>0.3</v>
      </c>
      <c r="I19" s="57" t="s">
        <v>213</v>
      </c>
      <c r="J19" s="36" t="s">
        <v>212</v>
      </c>
      <c r="K19" s="36">
        <v>80</v>
      </c>
      <c r="L19" s="95">
        <f>(K19*$L$4)/1300</f>
        <v>1.8461538461538463</v>
      </c>
      <c r="M19" s="228"/>
      <c r="N19" s="12" t="s">
        <v>214</v>
      </c>
      <c r="O19" s="12">
        <v>0.1</v>
      </c>
      <c r="P19" s="93">
        <f>(O19*$P$4)/1000</f>
        <v>3.0000000000000001E-3</v>
      </c>
      <c r="Q19" s="165"/>
      <c r="R19" s="11" t="s">
        <v>215</v>
      </c>
      <c r="S19" s="11">
        <v>7</v>
      </c>
      <c r="T19" s="91">
        <f>(S19*$T$4)/400</f>
        <v>0.52500000000000002</v>
      </c>
    </row>
    <row r="20" spans="1:20" ht="15.75" customHeight="1">
      <c r="A20" s="226"/>
      <c r="B20" s="11" t="s">
        <v>158</v>
      </c>
      <c r="C20" s="11">
        <v>4</v>
      </c>
      <c r="D20" s="91">
        <f t="shared" si="1"/>
        <v>0.12</v>
      </c>
      <c r="E20" s="226"/>
      <c r="F20" s="11" t="s">
        <v>52</v>
      </c>
      <c r="G20" s="11">
        <v>5</v>
      </c>
      <c r="H20" s="91">
        <f>(G20*$H$4)/250</f>
        <v>0.6</v>
      </c>
      <c r="I20" s="236"/>
      <c r="J20" s="55"/>
      <c r="K20" s="55"/>
      <c r="L20" s="119"/>
      <c r="M20" s="238" t="s">
        <v>217</v>
      </c>
      <c r="N20" s="21" t="s">
        <v>84</v>
      </c>
      <c r="O20" s="21">
        <v>25</v>
      </c>
      <c r="P20" s="94">
        <f>(O20*$P$4)/250</f>
        <v>3</v>
      </c>
      <c r="Q20" s="165"/>
      <c r="R20" s="11" t="s">
        <v>219</v>
      </c>
      <c r="S20" s="11">
        <v>7</v>
      </c>
      <c r="T20" s="91">
        <f>(S20*$T$4)/1000</f>
        <v>0.21</v>
      </c>
    </row>
    <row r="21" spans="1:20" ht="15.75" customHeight="1">
      <c r="A21" s="226"/>
      <c r="B21" s="11" t="s">
        <v>63</v>
      </c>
      <c r="C21" s="11">
        <v>1</v>
      </c>
      <c r="D21" s="91">
        <f t="shared" si="1"/>
        <v>0.03</v>
      </c>
      <c r="E21" s="226"/>
      <c r="F21" s="11" t="s">
        <v>220</v>
      </c>
      <c r="G21" s="11">
        <v>5</v>
      </c>
      <c r="H21" s="91">
        <f t="shared" ref="H21:H31" si="2">(G21*$H$4)/1000</f>
        <v>0.15</v>
      </c>
      <c r="I21" s="237"/>
      <c r="J21" s="11"/>
      <c r="K21" s="11"/>
      <c r="L21" s="86"/>
      <c r="M21" s="239"/>
      <c r="N21" s="11" t="s">
        <v>221</v>
      </c>
      <c r="O21" s="11">
        <v>30</v>
      </c>
      <c r="P21" s="91">
        <f>(O21*$P$4)/1000</f>
        <v>0.9</v>
      </c>
      <c r="Q21" s="165"/>
      <c r="R21" s="11" t="s">
        <v>222</v>
      </c>
      <c r="S21" s="11">
        <v>6</v>
      </c>
      <c r="T21" s="91">
        <f>(S21*$T$4)/400</f>
        <v>0.45</v>
      </c>
    </row>
    <row r="22" spans="1:20" ht="15.75" customHeight="1">
      <c r="A22" s="226"/>
      <c r="B22" s="11" t="s">
        <v>55</v>
      </c>
      <c r="C22" s="11">
        <v>1</v>
      </c>
      <c r="D22" s="91">
        <f t="shared" si="1"/>
        <v>0.03</v>
      </c>
      <c r="E22" s="226"/>
      <c r="F22" s="11" t="s">
        <v>223</v>
      </c>
      <c r="G22" s="11">
        <v>3</v>
      </c>
      <c r="H22" s="91">
        <f t="shared" si="2"/>
        <v>0.09</v>
      </c>
      <c r="I22" s="237"/>
      <c r="J22" s="11"/>
      <c r="K22" s="11"/>
      <c r="L22" s="86"/>
      <c r="M22" s="239"/>
      <c r="N22" s="11" t="s">
        <v>224</v>
      </c>
      <c r="O22" s="11">
        <v>15</v>
      </c>
      <c r="P22" s="91">
        <f>(O22*$P$4)/500</f>
        <v>0.9</v>
      </c>
      <c r="Q22" s="165"/>
      <c r="R22" s="11" t="s">
        <v>59</v>
      </c>
      <c r="S22" s="11">
        <v>3</v>
      </c>
      <c r="T22" s="91">
        <f>(S22*$T$4)/500</f>
        <v>0.18</v>
      </c>
    </row>
    <row r="23" spans="1:20" ht="15.75" customHeight="1">
      <c r="A23" s="226"/>
      <c r="B23" s="11" t="s">
        <v>57</v>
      </c>
      <c r="C23" s="11">
        <v>0.5</v>
      </c>
      <c r="D23" s="91">
        <f t="shared" si="1"/>
        <v>1.4999999999999999E-2</v>
      </c>
      <c r="E23" s="226"/>
      <c r="F23" s="11" t="s">
        <v>69</v>
      </c>
      <c r="G23" s="11">
        <v>0.3</v>
      </c>
      <c r="H23" s="91">
        <f t="shared" si="2"/>
        <v>8.9999999999999993E-3</v>
      </c>
      <c r="I23" s="237"/>
      <c r="J23" s="11"/>
      <c r="K23" s="11"/>
      <c r="L23" s="86"/>
      <c r="M23" s="240"/>
      <c r="N23" s="22" t="s">
        <v>225</v>
      </c>
      <c r="O23" s="22">
        <v>6</v>
      </c>
      <c r="P23" s="92">
        <f>(O23*$P$4)/500</f>
        <v>0.36</v>
      </c>
      <c r="Q23" s="165"/>
      <c r="R23" s="11" t="s">
        <v>84</v>
      </c>
      <c r="S23" s="11">
        <v>3</v>
      </c>
      <c r="T23" s="91">
        <f>(S23*$T$4)/250</f>
        <v>0.36</v>
      </c>
    </row>
    <row r="24" spans="1:20" ht="15.75" customHeight="1">
      <c r="A24" s="226"/>
      <c r="B24" s="11" t="s">
        <v>69</v>
      </c>
      <c r="C24" s="11">
        <v>0.5</v>
      </c>
      <c r="D24" s="91">
        <f t="shared" si="1"/>
        <v>1.4999999999999999E-2</v>
      </c>
      <c r="E24" s="227"/>
      <c r="F24" s="22" t="s">
        <v>226</v>
      </c>
      <c r="G24" s="22">
        <v>0.2</v>
      </c>
      <c r="H24" s="92">
        <f t="shared" si="2"/>
        <v>6.0000000000000001E-3</v>
      </c>
      <c r="I24" s="237"/>
      <c r="J24" s="11"/>
      <c r="K24" s="11"/>
      <c r="L24" s="86"/>
      <c r="M24" s="241" t="s">
        <v>227</v>
      </c>
      <c r="N24" s="10" t="s">
        <v>228</v>
      </c>
      <c r="O24" s="10">
        <v>60</v>
      </c>
      <c r="P24" s="90">
        <f>(O24*$P$4)/1000</f>
        <v>1.8</v>
      </c>
      <c r="Q24" s="165"/>
      <c r="R24" s="11" t="s">
        <v>193</v>
      </c>
      <c r="S24" s="11">
        <v>3</v>
      </c>
      <c r="T24" s="91">
        <f t="shared" ref="T24:T37" si="3">(S24*$T$4)/1000</f>
        <v>0.09</v>
      </c>
    </row>
    <row r="25" spans="1:20" ht="15.75" customHeight="1">
      <c r="A25" s="226"/>
      <c r="B25" s="11" t="s">
        <v>204</v>
      </c>
      <c r="C25" s="11">
        <v>0.3</v>
      </c>
      <c r="D25" s="91">
        <f t="shared" si="1"/>
        <v>8.9999999999999993E-3</v>
      </c>
      <c r="E25" s="156" t="s">
        <v>229</v>
      </c>
      <c r="F25" s="10" t="s">
        <v>230</v>
      </c>
      <c r="G25" s="10">
        <v>30</v>
      </c>
      <c r="H25" s="90">
        <f t="shared" si="2"/>
        <v>0.9</v>
      </c>
      <c r="I25" s="237"/>
      <c r="J25" s="11"/>
      <c r="K25" s="11"/>
      <c r="L25" s="86"/>
      <c r="M25" s="239"/>
      <c r="N25" s="11" t="s">
        <v>55</v>
      </c>
      <c r="O25" s="11">
        <v>0.3</v>
      </c>
      <c r="P25" s="91">
        <f>(O25*$P$4)/1000</f>
        <v>8.9999999999999993E-3</v>
      </c>
      <c r="Q25" s="165"/>
      <c r="R25" s="11" t="s">
        <v>113</v>
      </c>
      <c r="S25" s="11">
        <v>2</v>
      </c>
      <c r="T25" s="91">
        <f t="shared" si="3"/>
        <v>0.06</v>
      </c>
    </row>
    <row r="26" spans="1:20" ht="15.75" customHeight="1">
      <c r="A26" s="226"/>
      <c r="B26" s="11" t="s">
        <v>15</v>
      </c>
      <c r="C26" s="11">
        <v>0.2</v>
      </c>
      <c r="D26" s="91">
        <f t="shared" si="1"/>
        <v>6.0000000000000001E-3</v>
      </c>
      <c r="E26" s="165"/>
      <c r="F26" s="11" t="s">
        <v>231</v>
      </c>
      <c r="G26" s="11">
        <v>0.3</v>
      </c>
      <c r="H26" s="91">
        <f t="shared" si="2"/>
        <v>8.9999999999999993E-3</v>
      </c>
      <c r="I26" s="237"/>
      <c r="J26" s="11"/>
      <c r="K26" s="11"/>
      <c r="L26" s="86"/>
      <c r="M26" s="239"/>
      <c r="N26" s="11" t="s">
        <v>232</v>
      </c>
      <c r="O26" s="11">
        <v>2</v>
      </c>
      <c r="P26" s="91">
        <f>(O26*$P$4)/1000</f>
        <v>0.06</v>
      </c>
      <c r="Q26" s="165"/>
      <c r="R26" s="11" t="s">
        <v>106</v>
      </c>
      <c r="S26" s="11">
        <v>2</v>
      </c>
      <c r="T26" s="91">
        <f t="shared" si="3"/>
        <v>0.06</v>
      </c>
    </row>
    <row r="27" spans="1:20" ht="15.75" customHeight="1">
      <c r="A27" s="226"/>
      <c r="B27" s="11" t="s">
        <v>105</v>
      </c>
      <c r="C27" s="11">
        <v>0.2</v>
      </c>
      <c r="D27" s="91">
        <f t="shared" si="1"/>
        <v>6.0000000000000001E-3</v>
      </c>
      <c r="E27" s="165"/>
      <c r="F27" s="11" t="s">
        <v>233</v>
      </c>
      <c r="G27" s="11">
        <v>0.3</v>
      </c>
      <c r="H27" s="91">
        <f t="shared" si="2"/>
        <v>8.9999999999999993E-3</v>
      </c>
      <c r="I27" s="237"/>
      <c r="J27" s="26"/>
      <c r="K27" s="26"/>
      <c r="L27" s="120"/>
      <c r="M27" s="239"/>
      <c r="N27" s="11" t="s">
        <v>234</v>
      </c>
      <c r="O27" s="11">
        <v>1</v>
      </c>
      <c r="P27" s="91">
        <f>(O27*$P$4)/1000</f>
        <v>0.03</v>
      </c>
      <c r="Q27" s="165"/>
      <c r="R27" s="11" t="s">
        <v>63</v>
      </c>
      <c r="S27" s="11">
        <v>1</v>
      </c>
      <c r="T27" s="91">
        <f t="shared" si="3"/>
        <v>0.03</v>
      </c>
    </row>
    <row r="28" spans="1:20" ht="15.75" customHeight="1">
      <c r="A28" s="228"/>
      <c r="B28" s="12" t="s">
        <v>235</v>
      </c>
      <c r="C28" s="12">
        <v>0.1</v>
      </c>
      <c r="D28" s="92">
        <f t="shared" si="1"/>
        <v>3.0000000000000001E-3</v>
      </c>
      <c r="E28" s="165"/>
      <c r="F28" s="11" t="s">
        <v>57</v>
      </c>
      <c r="G28" s="11">
        <v>0.2</v>
      </c>
      <c r="H28" s="91">
        <f t="shared" si="2"/>
        <v>6.0000000000000001E-3</v>
      </c>
      <c r="I28" s="237"/>
      <c r="J28" s="26"/>
      <c r="K28" s="26"/>
      <c r="L28" s="120"/>
      <c r="M28" s="242"/>
      <c r="N28" s="40" t="s">
        <v>236</v>
      </c>
      <c r="O28" s="40">
        <v>1</v>
      </c>
      <c r="P28" s="93">
        <f>(O28*$P$4)/1000</f>
        <v>0.03</v>
      </c>
      <c r="Q28" s="165"/>
      <c r="R28" s="11" t="s">
        <v>64</v>
      </c>
      <c r="S28" s="11">
        <v>1</v>
      </c>
      <c r="T28" s="91">
        <f t="shared" si="3"/>
        <v>0.03</v>
      </c>
    </row>
    <row r="29" spans="1:20" ht="15.75" customHeight="1">
      <c r="A29" s="193" t="s">
        <v>237</v>
      </c>
      <c r="B29" s="21" t="s">
        <v>238</v>
      </c>
      <c r="C29" s="21">
        <v>30</v>
      </c>
      <c r="D29" s="90">
        <f>(C29*$D$4)/300</f>
        <v>3</v>
      </c>
      <c r="E29" s="165"/>
      <c r="F29" s="11" t="s">
        <v>15</v>
      </c>
      <c r="G29" s="11">
        <v>0.2</v>
      </c>
      <c r="H29" s="91">
        <f t="shared" si="2"/>
        <v>6.0000000000000001E-3</v>
      </c>
      <c r="I29" s="237"/>
      <c r="J29" s="26"/>
      <c r="K29" s="26"/>
      <c r="L29" s="120"/>
      <c r="M29" s="225" t="s">
        <v>239</v>
      </c>
      <c r="N29" s="41" t="s">
        <v>19</v>
      </c>
      <c r="O29" s="41">
        <v>30</v>
      </c>
      <c r="P29" s="90">
        <f>(O29*$P$4)/300</f>
        <v>3</v>
      </c>
      <c r="Q29" s="165"/>
      <c r="R29" s="11" t="s">
        <v>55</v>
      </c>
      <c r="S29" s="11">
        <v>0.5</v>
      </c>
      <c r="T29" s="91">
        <f t="shared" si="3"/>
        <v>1.4999999999999999E-2</v>
      </c>
    </row>
    <row r="30" spans="1:20" ht="15.75" customHeight="1">
      <c r="A30" s="165"/>
      <c r="B30" s="11" t="s">
        <v>67</v>
      </c>
      <c r="C30" s="11">
        <v>3</v>
      </c>
      <c r="D30" s="86">
        <f t="shared" ref="D30:D36" si="4">(C30*$D$4)/1000</f>
        <v>0.09</v>
      </c>
      <c r="E30" s="166"/>
      <c r="F30" s="12" t="s">
        <v>55</v>
      </c>
      <c r="G30" s="12">
        <v>0.2</v>
      </c>
      <c r="H30" s="93">
        <f t="shared" si="2"/>
        <v>6.0000000000000001E-3</v>
      </c>
      <c r="I30" s="237"/>
      <c r="J30" s="26"/>
      <c r="K30" s="26"/>
      <c r="L30" s="120"/>
      <c r="M30" s="226"/>
      <c r="N30" s="18" t="s">
        <v>108</v>
      </c>
      <c r="O30" s="18">
        <v>1</v>
      </c>
      <c r="P30" s="91">
        <f>(O30*$P$4)/1000</f>
        <v>0.03</v>
      </c>
      <c r="Q30" s="165"/>
      <c r="R30" s="11" t="s">
        <v>62</v>
      </c>
      <c r="S30" s="11">
        <v>0.3</v>
      </c>
      <c r="T30" s="91">
        <f t="shared" si="3"/>
        <v>8.9999999999999993E-3</v>
      </c>
    </row>
    <row r="31" spans="1:20" ht="15.75" customHeight="1">
      <c r="A31" s="165"/>
      <c r="B31" s="11" t="s">
        <v>240</v>
      </c>
      <c r="C31" s="11">
        <v>1</v>
      </c>
      <c r="D31" s="86">
        <f t="shared" si="4"/>
        <v>0.03</v>
      </c>
      <c r="E31" s="34" t="s">
        <v>241</v>
      </c>
      <c r="F31" s="54" t="s">
        <v>241</v>
      </c>
      <c r="G31" s="54">
        <v>60</v>
      </c>
      <c r="H31" s="104">
        <f t="shared" si="2"/>
        <v>1.8</v>
      </c>
      <c r="I31" s="237"/>
      <c r="J31" s="26"/>
      <c r="K31" s="26"/>
      <c r="L31" s="120"/>
      <c r="M31" s="226"/>
      <c r="N31" s="18" t="s">
        <v>242</v>
      </c>
      <c r="O31" s="18">
        <v>0.3</v>
      </c>
      <c r="P31" s="91">
        <f>(O31*$P$4)/1000</f>
        <v>8.9999999999999993E-3</v>
      </c>
      <c r="Q31" s="166"/>
      <c r="R31" s="12" t="s">
        <v>243</v>
      </c>
      <c r="S31" s="12">
        <v>0.2</v>
      </c>
      <c r="T31" s="93">
        <f t="shared" si="3"/>
        <v>6.0000000000000001E-3</v>
      </c>
    </row>
    <row r="32" spans="1:20" ht="15.75" customHeight="1">
      <c r="A32" s="165"/>
      <c r="B32" s="11" t="s">
        <v>105</v>
      </c>
      <c r="C32" s="11">
        <v>1</v>
      </c>
      <c r="D32" s="86">
        <f t="shared" si="4"/>
        <v>0.03</v>
      </c>
      <c r="E32" s="236"/>
      <c r="F32" s="43"/>
      <c r="G32" s="43"/>
      <c r="H32" s="111"/>
      <c r="I32" s="237"/>
      <c r="J32" s="26"/>
      <c r="K32" s="26"/>
      <c r="L32" s="120"/>
      <c r="M32" s="226"/>
      <c r="N32" s="18" t="s">
        <v>15</v>
      </c>
      <c r="O32" s="18">
        <v>0.2</v>
      </c>
      <c r="P32" s="91">
        <f>(O32*$P$4)/1000</f>
        <v>6.0000000000000001E-3</v>
      </c>
      <c r="Q32" s="247" t="s">
        <v>245</v>
      </c>
      <c r="R32" s="21" t="s">
        <v>246</v>
      </c>
      <c r="S32" s="21">
        <v>30</v>
      </c>
      <c r="T32" s="94">
        <f t="shared" si="3"/>
        <v>0.9</v>
      </c>
    </row>
    <row r="33" spans="1:20" ht="15.75" customHeight="1">
      <c r="A33" s="165"/>
      <c r="B33" s="11" t="s">
        <v>118</v>
      </c>
      <c r="C33" s="11">
        <v>0.5</v>
      </c>
      <c r="D33" s="86">
        <f t="shared" si="4"/>
        <v>1.4999999999999999E-2</v>
      </c>
      <c r="E33" s="237"/>
      <c r="F33" s="50"/>
      <c r="G33" s="50"/>
      <c r="H33" s="115"/>
      <c r="I33" s="237"/>
      <c r="J33" s="26"/>
      <c r="K33" s="26"/>
      <c r="L33" s="120"/>
      <c r="M33" s="226"/>
      <c r="N33" s="18" t="s">
        <v>57</v>
      </c>
      <c r="O33" s="18">
        <v>0.2</v>
      </c>
      <c r="P33" s="91">
        <f>(O33*$P$4)/1000</f>
        <v>6.0000000000000001E-3</v>
      </c>
      <c r="Q33" s="154"/>
      <c r="R33" s="11" t="s">
        <v>158</v>
      </c>
      <c r="S33" s="11">
        <v>3</v>
      </c>
      <c r="T33" s="91">
        <f t="shared" si="3"/>
        <v>0.09</v>
      </c>
    </row>
    <row r="34" spans="1:20" ht="15.75" customHeight="1">
      <c r="A34" s="165"/>
      <c r="B34" s="11" t="s">
        <v>57</v>
      </c>
      <c r="C34" s="11">
        <v>0.5</v>
      </c>
      <c r="D34" s="86">
        <f t="shared" si="4"/>
        <v>1.4999999999999999E-2</v>
      </c>
      <c r="E34" s="237"/>
      <c r="F34" s="50"/>
      <c r="G34" s="50"/>
      <c r="H34" s="115"/>
      <c r="I34" s="237"/>
      <c r="J34" s="26"/>
      <c r="K34" s="26"/>
      <c r="L34" s="120"/>
      <c r="M34" s="228"/>
      <c r="N34" s="40" t="s">
        <v>247</v>
      </c>
      <c r="O34" s="40">
        <v>0.3</v>
      </c>
      <c r="P34" s="93">
        <f>(O34*$P$4)/1000</f>
        <v>8.9999999999999993E-3</v>
      </c>
      <c r="Q34" s="154"/>
      <c r="R34" s="11" t="s">
        <v>248</v>
      </c>
      <c r="S34" s="11">
        <v>1</v>
      </c>
      <c r="T34" s="91">
        <f t="shared" si="3"/>
        <v>0.03</v>
      </c>
    </row>
    <row r="35" spans="1:20" ht="15.75" customHeight="1">
      <c r="A35" s="157"/>
      <c r="B35" s="22" t="s">
        <v>231</v>
      </c>
      <c r="C35" s="53">
        <v>0.5</v>
      </c>
      <c r="D35" s="110">
        <f t="shared" si="4"/>
        <v>1.4999999999999999E-2</v>
      </c>
      <c r="E35" s="237"/>
      <c r="F35" s="50"/>
      <c r="G35" s="50"/>
      <c r="H35" s="115"/>
      <c r="I35" s="237"/>
      <c r="J35" s="50"/>
      <c r="K35" s="50"/>
      <c r="L35" s="121"/>
      <c r="M35" s="236"/>
      <c r="N35" s="55"/>
      <c r="O35" s="55"/>
      <c r="P35" s="94"/>
      <c r="Q35" s="154"/>
      <c r="R35" s="11" t="s">
        <v>55</v>
      </c>
      <c r="S35" s="11">
        <v>1</v>
      </c>
      <c r="T35" s="91">
        <f t="shared" si="3"/>
        <v>0.03</v>
      </c>
    </row>
    <row r="36" spans="1:20" ht="15.75" customHeight="1">
      <c r="A36" s="225" t="s">
        <v>250</v>
      </c>
      <c r="B36" s="43" t="s">
        <v>251</v>
      </c>
      <c r="C36" s="43">
        <v>12</v>
      </c>
      <c r="D36" s="111">
        <f t="shared" si="4"/>
        <v>0.36</v>
      </c>
      <c r="E36" s="237"/>
      <c r="F36" s="50"/>
      <c r="G36" s="50"/>
      <c r="H36" s="115"/>
      <c r="I36" s="237"/>
      <c r="J36" s="50"/>
      <c r="K36" s="50"/>
      <c r="L36" s="121"/>
      <c r="M36" s="237"/>
      <c r="N36" s="26"/>
      <c r="O36" s="26"/>
      <c r="P36" s="105"/>
      <c r="Q36" s="248"/>
      <c r="R36" s="22" t="s">
        <v>231</v>
      </c>
      <c r="S36" s="22">
        <v>0.5</v>
      </c>
      <c r="T36" s="92">
        <f t="shared" si="3"/>
        <v>1.4999999999999999E-2</v>
      </c>
    </row>
    <row r="37" spans="1:20" ht="15.75" customHeight="1">
      <c r="A37" s="226"/>
      <c r="B37" s="44" t="s">
        <v>253</v>
      </c>
      <c r="C37" s="44">
        <v>3</v>
      </c>
      <c r="D37" s="112">
        <f>(C37*$D$4)/20</f>
        <v>4.5</v>
      </c>
      <c r="E37" s="237"/>
      <c r="F37" s="50"/>
      <c r="G37" s="50"/>
      <c r="H37" s="115"/>
      <c r="I37" s="237"/>
      <c r="J37" s="50"/>
      <c r="K37" s="50"/>
      <c r="L37" s="121"/>
      <c r="M37" s="237"/>
      <c r="N37" s="26"/>
      <c r="O37" s="26"/>
      <c r="P37" s="105"/>
      <c r="Q37" s="13" t="s">
        <v>254</v>
      </c>
      <c r="R37" s="36" t="s">
        <v>255</v>
      </c>
      <c r="S37" s="36">
        <v>50</v>
      </c>
      <c r="T37" s="95">
        <f t="shared" si="3"/>
        <v>1.5</v>
      </c>
    </row>
    <row r="38" spans="1:20" ht="15.75" customHeight="1">
      <c r="A38" s="226"/>
      <c r="B38" s="44" t="s">
        <v>52</v>
      </c>
      <c r="C38" s="44">
        <v>3</v>
      </c>
      <c r="D38" s="112">
        <f>(C38*$D$4)/1000</f>
        <v>0.09</v>
      </c>
      <c r="E38" s="237"/>
      <c r="F38" s="50"/>
      <c r="G38" s="50"/>
      <c r="H38" s="115"/>
      <c r="I38" s="237"/>
      <c r="J38" s="50"/>
      <c r="K38" s="50"/>
      <c r="L38" s="121"/>
      <c r="M38" s="237"/>
      <c r="N38" s="26"/>
      <c r="O38" s="26"/>
      <c r="P38" s="105"/>
      <c r="Q38" s="236"/>
      <c r="R38" s="55"/>
      <c r="S38" s="55"/>
      <c r="T38" s="94"/>
    </row>
    <row r="39" spans="1:20" ht="15.75" customHeight="1">
      <c r="A39" s="226"/>
      <c r="B39" s="44" t="s">
        <v>158</v>
      </c>
      <c r="C39" s="44">
        <v>6</v>
      </c>
      <c r="D39" s="112">
        <f>(C39*$D$4)/1000</f>
        <v>0.18</v>
      </c>
      <c r="E39" s="237"/>
      <c r="F39" s="50"/>
      <c r="G39" s="50"/>
      <c r="H39" s="115"/>
      <c r="I39" s="237"/>
      <c r="J39" s="50"/>
      <c r="K39" s="50"/>
      <c r="L39" s="121"/>
      <c r="M39" s="237"/>
      <c r="N39" s="26"/>
      <c r="O39" s="26"/>
      <c r="P39" s="105"/>
      <c r="Q39" s="237"/>
      <c r="R39" s="11"/>
      <c r="S39" s="11"/>
      <c r="T39" s="91"/>
    </row>
    <row r="40" spans="1:20" ht="15.75" customHeight="1">
      <c r="A40" s="226"/>
      <c r="B40" s="44" t="s">
        <v>55</v>
      </c>
      <c r="C40" s="44">
        <v>0.3</v>
      </c>
      <c r="D40" s="112">
        <f>(C40*$D$4)/1000</f>
        <v>8.9999999999999993E-3</v>
      </c>
      <c r="E40" s="237"/>
      <c r="F40" s="50"/>
      <c r="G40" s="50"/>
      <c r="H40" s="115"/>
      <c r="I40" s="237"/>
      <c r="J40" s="50"/>
      <c r="K40" s="50"/>
      <c r="L40" s="121"/>
      <c r="M40" s="237"/>
      <c r="N40" s="26"/>
      <c r="O40" s="26"/>
      <c r="P40" s="105"/>
      <c r="Q40" s="237"/>
      <c r="R40" s="11"/>
      <c r="S40" s="11"/>
      <c r="T40" s="91"/>
    </row>
    <row r="41" spans="1:20" ht="15.75" customHeight="1">
      <c r="A41" s="227"/>
      <c r="B41" s="53" t="s">
        <v>231</v>
      </c>
      <c r="C41" s="53">
        <v>0.2</v>
      </c>
      <c r="D41" s="113">
        <f>(C41*$D$4)/1000</f>
        <v>6.0000000000000001E-3</v>
      </c>
      <c r="E41" s="237"/>
      <c r="F41" s="58"/>
      <c r="G41" s="58"/>
      <c r="H41" s="116"/>
      <c r="I41" s="237"/>
      <c r="J41" s="58"/>
      <c r="K41" s="58"/>
      <c r="L41" s="122"/>
      <c r="M41" s="237"/>
      <c r="N41" s="59"/>
      <c r="O41" s="59"/>
      <c r="P41" s="123"/>
      <c r="Q41" s="246"/>
      <c r="R41" s="22"/>
      <c r="S41" s="22"/>
      <c r="T41" s="92"/>
    </row>
    <row r="42" spans="1:20" ht="15.75" customHeight="1">
      <c r="A42" s="60" t="s">
        <v>21</v>
      </c>
      <c r="B42" s="61" t="s">
        <v>216</v>
      </c>
      <c r="C42" s="61">
        <v>25</v>
      </c>
      <c r="D42" s="114">
        <f>(C42*$D$4)/1000</f>
        <v>0.75</v>
      </c>
      <c r="E42" s="60" t="s">
        <v>216</v>
      </c>
      <c r="F42" s="61" t="s">
        <v>244</v>
      </c>
      <c r="G42" s="61">
        <v>25</v>
      </c>
      <c r="H42" s="117">
        <f>(G42*$D$4)/1000</f>
        <v>0.75</v>
      </c>
      <c r="I42" s="62" t="s">
        <v>216</v>
      </c>
      <c r="J42" s="61" t="s">
        <v>21</v>
      </c>
      <c r="K42" s="61">
        <v>25</v>
      </c>
      <c r="L42" s="114">
        <f>(K42*$D$4)/1000</f>
        <v>0.75</v>
      </c>
      <c r="M42" s="60" t="s">
        <v>21</v>
      </c>
      <c r="N42" s="61" t="s">
        <v>21</v>
      </c>
      <c r="O42" s="61">
        <v>25</v>
      </c>
      <c r="P42" s="95">
        <f>(O42*$P$4)/1000</f>
        <v>0.75</v>
      </c>
      <c r="Q42" s="62" t="s">
        <v>244</v>
      </c>
      <c r="R42" s="61" t="s">
        <v>244</v>
      </c>
      <c r="S42" s="61">
        <v>25</v>
      </c>
      <c r="T42" s="95">
        <f>(S42*$P$4)/1000</f>
        <v>0.75</v>
      </c>
    </row>
    <row r="43" spans="1:20" ht="165" customHeight="1">
      <c r="A43" s="206" t="s">
        <v>349</v>
      </c>
      <c r="B43" s="229"/>
      <c r="C43" s="229"/>
      <c r="D43" s="230"/>
      <c r="E43" s="206" t="s">
        <v>351</v>
      </c>
      <c r="F43" s="207"/>
      <c r="G43" s="207"/>
      <c r="H43" s="208"/>
      <c r="I43" s="206" t="s">
        <v>352</v>
      </c>
      <c r="J43" s="207"/>
      <c r="K43" s="207"/>
      <c r="L43" s="208"/>
      <c r="M43" s="206" t="s">
        <v>353</v>
      </c>
      <c r="N43" s="207"/>
      <c r="O43" s="207"/>
      <c r="P43" s="208"/>
      <c r="Q43" s="206" t="s">
        <v>354</v>
      </c>
      <c r="R43" s="207"/>
      <c r="S43" s="207"/>
      <c r="T43" s="208"/>
    </row>
    <row r="44" spans="1:20" ht="165" customHeight="1">
      <c r="A44" s="206" t="s">
        <v>350</v>
      </c>
      <c r="B44" s="219"/>
      <c r="C44" s="219"/>
      <c r="D44" s="220"/>
      <c r="E44" s="206" t="s">
        <v>360</v>
      </c>
      <c r="F44" s="207"/>
      <c r="G44" s="207"/>
      <c r="H44" s="208"/>
      <c r="I44" s="206" t="s">
        <v>359</v>
      </c>
      <c r="J44" s="207"/>
      <c r="K44" s="207"/>
      <c r="L44" s="208"/>
      <c r="M44" s="206" t="s">
        <v>356</v>
      </c>
      <c r="N44" s="207"/>
      <c r="O44" s="207"/>
      <c r="P44" s="208"/>
      <c r="Q44" s="206" t="s">
        <v>355</v>
      </c>
      <c r="R44" s="207"/>
      <c r="S44" s="207"/>
      <c r="T44" s="208"/>
    </row>
    <row r="45" spans="1:20" ht="114" customHeight="1">
      <c r="A45" s="206" t="s">
        <v>362</v>
      </c>
      <c r="B45" s="207"/>
      <c r="C45" s="207"/>
      <c r="D45" s="208"/>
      <c r="E45" s="206" t="s">
        <v>361</v>
      </c>
      <c r="F45" s="207"/>
      <c r="G45" s="207"/>
      <c r="H45" s="208"/>
      <c r="I45" s="231"/>
      <c r="J45" s="232"/>
      <c r="K45" s="232"/>
      <c r="L45" s="233"/>
      <c r="M45" s="206" t="s">
        <v>358</v>
      </c>
      <c r="N45" s="207"/>
      <c r="O45" s="207"/>
      <c r="P45" s="208"/>
      <c r="Q45" s="206" t="s">
        <v>357</v>
      </c>
      <c r="R45" s="207"/>
      <c r="S45" s="207"/>
      <c r="T45" s="208"/>
    </row>
    <row r="46" spans="1:20" ht="143.25" customHeight="1">
      <c r="A46" s="206" t="s">
        <v>363</v>
      </c>
      <c r="B46" s="207"/>
      <c r="C46" s="207"/>
      <c r="D46" s="208"/>
      <c r="E46" s="212"/>
      <c r="F46" s="212"/>
      <c r="G46" s="212"/>
      <c r="H46" s="212"/>
      <c r="I46" s="212"/>
      <c r="J46" s="212"/>
      <c r="K46" s="212"/>
      <c r="L46" s="212"/>
      <c r="M46" s="167" t="s">
        <v>364</v>
      </c>
      <c r="N46" s="213"/>
      <c r="O46" s="213"/>
      <c r="P46" s="213"/>
      <c r="Q46" s="212"/>
      <c r="R46" s="212"/>
      <c r="S46" s="212"/>
      <c r="T46" s="212"/>
    </row>
  </sheetData>
  <mergeCells count="59">
    <mergeCell ref="Q4:Q5"/>
    <mergeCell ref="M35:M41"/>
    <mergeCell ref="Q38:Q41"/>
    <mergeCell ref="E46:H46"/>
    <mergeCell ref="I46:L46"/>
    <mergeCell ref="Q46:T46"/>
    <mergeCell ref="Q18:Q31"/>
    <mergeCell ref="Q32:Q36"/>
    <mergeCell ref="M6:M8"/>
    <mergeCell ref="Q6:Q8"/>
    <mergeCell ref="Q45:T45"/>
    <mergeCell ref="E9:E16"/>
    <mergeCell ref="M9:M19"/>
    <mergeCell ref="Q9:Q17"/>
    <mergeCell ref="E17:E24"/>
    <mergeCell ref="I6:I17"/>
    <mergeCell ref="A4:A5"/>
    <mergeCell ref="E4:E5"/>
    <mergeCell ref="E32:E41"/>
    <mergeCell ref="I20:I41"/>
    <mergeCell ref="M4:M5"/>
    <mergeCell ref="I4:I5"/>
    <mergeCell ref="A36:A41"/>
    <mergeCell ref="A18:A28"/>
    <mergeCell ref="M20:M23"/>
    <mergeCell ref="M24:M28"/>
    <mergeCell ref="E25:E30"/>
    <mergeCell ref="A29:A35"/>
    <mergeCell ref="M29:M34"/>
    <mergeCell ref="A6:A8"/>
    <mergeCell ref="E6:E8"/>
    <mergeCell ref="A9:A17"/>
    <mergeCell ref="A46:D46"/>
    <mergeCell ref="M46:P46"/>
    <mergeCell ref="Q43:T43"/>
    <mergeCell ref="A44:D44"/>
    <mergeCell ref="E44:H44"/>
    <mergeCell ref="I44:L44"/>
    <mergeCell ref="M44:P44"/>
    <mergeCell ref="Q44:T44"/>
    <mergeCell ref="A43:D43"/>
    <mergeCell ref="E43:H43"/>
    <mergeCell ref="I43:L43"/>
    <mergeCell ref="M43:P43"/>
    <mergeCell ref="A45:D45"/>
    <mergeCell ref="E45:H45"/>
    <mergeCell ref="I45:L45"/>
    <mergeCell ref="M45:P45"/>
    <mergeCell ref="A3:D3"/>
    <mergeCell ref="E3:H3"/>
    <mergeCell ref="I3:L3"/>
    <mergeCell ref="M3:P3"/>
    <mergeCell ref="Q3:T3"/>
    <mergeCell ref="B1:T1"/>
    <mergeCell ref="A2:D2"/>
    <mergeCell ref="E2:H2"/>
    <mergeCell ref="I2:L2"/>
    <mergeCell ref="M2:P2"/>
    <mergeCell ref="Q2:T2"/>
  </mergeCells>
  <phoneticPr fontId="1" type="noConversion"/>
  <printOptions horizontalCentered="1"/>
  <pageMargins left="0.11811023622047245" right="0.11811023622047245" top="0.15748031496062992" bottom="0.15748031496062992" header="0.11811023622047245" footer="0.11811023622047245"/>
  <pageSetup paperSize="9" scale="80" fitToHeight="0" orientation="landscape" r:id="rId1"/>
  <ignoredErrors>
    <ignoredError sqref="E8:G8 E36:S36 E11:G11 E10:G10 I10:K10 E13:G13 E12:G12 I12:K12 E21:G21 E18:G18 I18:K18 E6 M6 E16:G16 E14:G14 M14:O14 E19:G19 M19:O19 Q12:S12 Q11:S11 E17:G17 Q17:T17 E20:G20 Q20:S20 E28:G28 E22:G22 Q22:S22 E23:G23 Q23:S23 E29:G29 Q29:S29 E9:G9 E41:T41 M11:O11 I6:K6 Q6 E7:G7 I7:K7 M7:O7 Q7:S7 I8:K8 M8:O8 Q8:S8 I9:K9 M9:O9 Q9:S9 M10:O10 Q10:S10 I11:K11 M12:O12 I13:K13 M13:O13 Q13:S13 I14:K14 Q14:S14 E15:G15 I15:K15 M15:O15 Q15:S15 I16:K16 M16:O16 Q16:S16 I17:K17 M17:O17 M18:O18 Q18:S18 I19:K19 Q19:S19 I20:O20 I21:O21 Q21:S21 I22:O22 I23:O23 E24:G24 I24:O24 Q24:S24 E25:G25 I25:O25 Q25:S25 E26:G26 I26:O26 Q26:S26 E27:G27 I27:O27 Q27:S27 I28:O28 Q28:S28 I29:O29 E30:G30 I30:O30 Q30:S30 E31:G31 I31:O31 Q31:S31 E32:O32 Q32:S32 E33:O33 Q33:S33 E34:O34 Q34:S34 E35:S35 E37:S37 E38:T38 E39:T39 E40:T40 G6 O6 S6"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월간식단</vt:lpstr>
      <vt:lpstr>1주</vt:lpstr>
      <vt:lpstr>2주</vt:lpstr>
      <vt:lpstr>3주</vt:lpstr>
      <vt:lpstr>4주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jje</dc:creator>
  <cp:lastModifiedBy>Windows 사용자</cp:lastModifiedBy>
  <cp:lastPrinted>2017-12-07T08:48:10Z</cp:lastPrinted>
  <dcterms:created xsi:type="dcterms:W3CDTF">2014-07-29T01:56:18Z</dcterms:created>
  <dcterms:modified xsi:type="dcterms:W3CDTF">2017-12-07T08:48:17Z</dcterms:modified>
</cp:coreProperties>
</file>